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5600" windowHeight="7935" activeTab="3"/>
  </bookViews>
  <sheets>
    <sheet name="2a" sheetId="7" r:id="rId1"/>
    <sheet name="2b" sheetId="8" r:id="rId2"/>
    <sheet name="2c" sheetId="9" r:id="rId3"/>
    <sheet name="2d" sheetId="10" r:id="rId4"/>
    <sheet name="thống kê" sheetId="11" r:id="rId5"/>
  </sheets>
  <definedNames>
    <definedName name="_xlnm._FilterDatabase" localSheetId="0" hidden="1">'2a'!$A$2:$N$36</definedName>
    <definedName name="_xlnm._FilterDatabase" localSheetId="1" hidden="1">'2b'!$A$2:$N$37</definedName>
    <definedName name="_xlnm._FilterDatabase" localSheetId="2" hidden="1">'2c'!$A$2:$N$32</definedName>
    <definedName name="_xlnm._FilterDatabase" localSheetId="3" hidden="1">'2d'!$A$2:$N$33</definedName>
  </definedNames>
  <calcPr calcId="125725"/>
</workbook>
</file>

<file path=xl/calcChain.xml><?xml version="1.0" encoding="utf-8"?>
<calcChain xmlns="http://schemas.openxmlformats.org/spreadsheetml/2006/main">
  <c r="G5" i="11"/>
  <c r="G6"/>
  <c r="G7"/>
  <c r="G8"/>
  <c r="G9"/>
  <c r="P5"/>
  <c r="P6"/>
  <c r="P7"/>
  <c r="P8"/>
  <c r="P9"/>
  <c r="N5"/>
  <c r="R5"/>
  <c r="R6"/>
  <c r="R7"/>
  <c r="R8"/>
  <c r="R9"/>
  <c r="F4" i="7"/>
  <c r="G4" s="1"/>
  <c r="F5"/>
  <c r="G5" s="1"/>
  <c r="F6"/>
  <c r="F7"/>
  <c r="F8"/>
  <c r="G8" s="1"/>
  <c r="F9"/>
  <c r="F10"/>
  <c r="F11"/>
  <c r="F12"/>
  <c r="G12" s="1"/>
  <c r="F13"/>
  <c r="F14"/>
  <c r="F15"/>
  <c r="F16"/>
  <c r="G16" s="1"/>
  <c r="F17"/>
  <c r="F18"/>
  <c r="F19"/>
  <c r="F20"/>
  <c r="G20" s="1"/>
  <c r="F21"/>
  <c r="F22"/>
  <c r="F23"/>
  <c r="F24"/>
  <c r="G24" s="1"/>
  <c r="F25"/>
  <c r="F26"/>
  <c r="F27"/>
  <c r="F28"/>
  <c r="G28" s="1"/>
  <c r="F29"/>
  <c r="F30"/>
  <c r="F31"/>
  <c r="F32"/>
  <c r="G32" s="1"/>
  <c r="F33"/>
  <c r="F34"/>
  <c r="F35"/>
  <c r="F36"/>
  <c r="G36" s="1"/>
  <c r="F3"/>
  <c r="G3" s="1"/>
  <c r="F4" i="8"/>
  <c r="G4" s="1"/>
  <c r="F5"/>
  <c r="G5" s="1"/>
  <c r="F6"/>
  <c r="F7"/>
  <c r="F8"/>
  <c r="G8" s="1"/>
  <c r="F9"/>
  <c r="G9" s="1"/>
  <c r="F10"/>
  <c r="F11"/>
  <c r="F12"/>
  <c r="G12" s="1"/>
  <c r="F13"/>
  <c r="G13" s="1"/>
  <c r="F14"/>
  <c r="F15"/>
  <c r="F16"/>
  <c r="G16" s="1"/>
  <c r="F17"/>
  <c r="G17" s="1"/>
  <c r="F18"/>
  <c r="F19"/>
  <c r="F20"/>
  <c r="G20" s="1"/>
  <c r="F21"/>
  <c r="G21" s="1"/>
  <c r="F22"/>
  <c r="F23"/>
  <c r="F24"/>
  <c r="G24" s="1"/>
  <c r="F25"/>
  <c r="G25" s="1"/>
  <c r="F26"/>
  <c r="F27"/>
  <c r="F28"/>
  <c r="G28" s="1"/>
  <c r="F29"/>
  <c r="G29" s="1"/>
  <c r="F30"/>
  <c r="F31"/>
  <c r="F32"/>
  <c r="G32" s="1"/>
  <c r="F33"/>
  <c r="G33" s="1"/>
  <c r="F34"/>
  <c r="F35"/>
  <c r="F3"/>
  <c r="F4" i="9"/>
  <c r="F5"/>
  <c r="F6"/>
  <c r="F7"/>
  <c r="F8"/>
  <c r="G8" s="1"/>
  <c r="F9"/>
  <c r="G9" s="1"/>
  <c r="F10"/>
  <c r="F11"/>
  <c r="F12"/>
  <c r="F13"/>
  <c r="F14"/>
  <c r="F15"/>
  <c r="F16"/>
  <c r="G16" s="1"/>
  <c r="F17"/>
  <c r="G17" s="1"/>
  <c r="F18"/>
  <c r="F19"/>
  <c r="F20"/>
  <c r="F21"/>
  <c r="F22"/>
  <c r="F23"/>
  <c r="F24"/>
  <c r="G24" s="1"/>
  <c r="F25"/>
  <c r="G25" s="1"/>
  <c r="F26"/>
  <c r="F27"/>
  <c r="F28"/>
  <c r="F29"/>
  <c r="F30"/>
  <c r="F31"/>
  <c r="F32"/>
  <c r="G32" s="1"/>
  <c r="F33"/>
  <c r="F34"/>
  <c r="F35"/>
  <c r="F36"/>
  <c r="F37"/>
  <c r="G37" s="1"/>
  <c r="F3"/>
  <c r="G3" i="8"/>
  <c r="G4" i="9"/>
  <c r="G5"/>
  <c r="G12"/>
  <c r="G13"/>
  <c r="G20"/>
  <c r="G21"/>
  <c r="G28"/>
  <c r="G29"/>
  <c r="G35"/>
  <c r="G36"/>
  <c r="Q8" i="11"/>
  <c r="F4" i="10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"/>
  <c r="C7" i="11"/>
  <c r="L7"/>
  <c r="G34" i="10"/>
  <c r="G35"/>
  <c r="G33" i="9"/>
  <c r="G34"/>
  <c r="G35" i="7"/>
  <c r="G6"/>
  <c r="G7"/>
  <c r="G9"/>
  <c r="G10"/>
  <c r="G11"/>
  <c r="G13"/>
  <c r="G14"/>
  <c r="G15"/>
  <c r="G17"/>
  <c r="G18"/>
  <c r="G19"/>
  <c r="G21"/>
  <c r="G22"/>
  <c r="G23"/>
  <c r="G25"/>
  <c r="G26"/>
  <c r="G27"/>
  <c r="G29"/>
  <c r="G30"/>
  <c r="G31"/>
  <c r="G33"/>
  <c r="G34"/>
  <c r="G6" i="8"/>
  <c r="G7"/>
  <c r="G10"/>
  <c r="G11"/>
  <c r="G14"/>
  <c r="G15"/>
  <c r="G18"/>
  <c r="G19"/>
  <c r="G22"/>
  <c r="G23"/>
  <c r="G26"/>
  <c r="G27"/>
  <c r="G30"/>
  <c r="G31"/>
  <c r="G34"/>
  <c r="G35"/>
  <c r="G3" i="9"/>
  <c r="G6"/>
  <c r="G7"/>
  <c r="G10"/>
  <c r="G11"/>
  <c r="G14"/>
  <c r="G15"/>
  <c r="G18"/>
  <c r="G19"/>
  <c r="G22"/>
  <c r="G23"/>
  <c r="G26"/>
  <c r="G27"/>
  <c r="G30"/>
  <c r="G31"/>
  <c r="G4" i="10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Q5" i="11" l="1"/>
  <c r="M26" i="7"/>
  <c r="Q6" i="11"/>
  <c r="H7"/>
  <c r="Q7"/>
  <c r="M24" i="9"/>
  <c r="G3" i="10"/>
  <c r="I26" i="7"/>
  <c r="I31" i="8"/>
  <c r="I24" i="9"/>
  <c r="M6" i="11"/>
  <c r="D6"/>
  <c r="M5"/>
  <c r="F5"/>
  <c r="D5"/>
  <c r="D8"/>
  <c r="M7"/>
  <c r="D7"/>
  <c r="M24" i="10" l="1"/>
  <c r="H8" i="11"/>
  <c r="M8"/>
  <c r="M9" s="1"/>
  <c r="L13" s="1"/>
  <c r="I24" i="10"/>
  <c r="D9" i="11"/>
  <c r="B13" s="1"/>
  <c r="U19"/>
  <c r="S19"/>
  <c r="Q19"/>
  <c r="T19"/>
  <c r="R19"/>
  <c r="P19"/>
  <c r="U18"/>
  <c r="S18"/>
  <c r="Q18"/>
  <c r="T18"/>
  <c r="R18"/>
  <c r="P18"/>
  <c r="U17"/>
  <c r="S17"/>
  <c r="Q17"/>
  <c r="T17"/>
  <c r="R17"/>
  <c r="P17"/>
  <c r="U16"/>
  <c r="S16"/>
  <c r="Q16"/>
  <c r="T16"/>
  <c r="R16"/>
  <c r="P16"/>
  <c r="T20" l="1"/>
  <c r="Q20"/>
  <c r="R20"/>
  <c r="U20"/>
  <c r="P20"/>
  <c r="S20"/>
  <c r="H23" i="7"/>
  <c r="J26" s="1"/>
  <c r="H28" i="8"/>
  <c r="J31" s="1"/>
  <c r="H21" i="9"/>
  <c r="J24" s="1"/>
  <c r="H21" i="10"/>
  <c r="J24" s="1"/>
  <c r="L8" i="11" l="1"/>
  <c r="N8" s="1"/>
  <c r="N7"/>
  <c r="L6"/>
  <c r="N6" s="1"/>
  <c r="L5"/>
  <c r="L9" l="1"/>
  <c r="C8"/>
  <c r="E8" s="1"/>
  <c r="E7"/>
  <c r="C5"/>
  <c r="E5" s="1"/>
  <c r="C6"/>
  <c r="E6" s="1"/>
  <c r="N9" l="1"/>
  <c r="M13" s="1"/>
  <c r="K13"/>
  <c r="C9"/>
  <c r="E9" l="1"/>
  <c r="C13" s="1"/>
  <c r="A13"/>
  <c r="I8"/>
  <c r="L18" i="10"/>
  <c r="O19" i="11" s="1"/>
  <c r="L16" i="10"/>
  <c r="K19" i="11" s="1"/>
  <c r="L14" i="10"/>
  <c r="G19" i="11" s="1"/>
  <c r="L12" i="10"/>
  <c r="C19" i="11" s="1"/>
  <c r="I17" i="10"/>
  <c r="L19" i="11" s="1"/>
  <c r="I15" i="10"/>
  <c r="H19" i="11" s="1"/>
  <c r="I13" i="10"/>
  <c r="D19" i="11" s="1"/>
  <c r="I16" i="10"/>
  <c r="J19" i="11" s="1"/>
  <c r="I12" i="10"/>
  <c r="B19" i="11" s="1"/>
  <c r="L17" i="10"/>
  <c r="M19" i="11" s="1"/>
  <c r="L15" i="10"/>
  <c r="I19" i="11" s="1"/>
  <c r="L13" i="10"/>
  <c r="E19" i="11" s="1"/>
  <c r="I18" i="10"/>
  <c r="N19" i="11" s="1"/>
  <c r="I14" i="10"/>
  <c r="F19" i="11" s="1"/>
  <c r="I7"/>
  <c r="I18" i="9"/>
  <c r="N18" i="11" s="1"/>
  <c r="I17" i="9"/>
  <c r="L18" i="11" s="1"/>
  <c r="I16" i="9"/>
  <c r="J18" i="11" s="1"/>
  <c r="I15" i="9"/>
  <c r="H18" i="11" s="1"/>
  <c r="I14" i="9"/>
  <c r="F18" i="11" s="1"/>
  <c r="I13" i="9"/>
  <c r="D18" i="11" s="1"/>
  <c r="I12" i="9"/>
  <c r="L17"/>
  <c r="M18" i="11" s="1"/>
  <c r="L15" i="9"/>
  <c r="I18" i="11" s="1"/>
  <c r="L13" i="9"/>
  <c r="E18" i="11" s="1"/>
  <c r="L18" i="9"/>
  <c r="O18" i="11" s="1"/>
  <c r="L16" i="9"/>
  <c r="K18" i="11" s="1"/>
  <c r="L14" i="9"/>
  <c r="G18" i="11" s="1"/>
  <c r="L12" i="9"/>
  <c r="C18" i="11" s="1"/>
  <c r="L22" i="8"/>
  <c r="I17" i="11" s="1"/>
  <c r="I19" i="8"/>
  <c r="B17" i="11" s="1"/>
  <c r="I21" i="8"/>
  <c r="F17" i="11" s="1"/>
  <c r="I23" i="8"/>
  <c r="J17" i="11" s="1"/>
  <c r="I25" i="8"/>
  <c r="N17" i="11" s="1"/>
  <c r="L21" i="8"/>
  <c r="G17" i="11" s="1"/>
  <c r="L25" i="8"/>
  <c r="O17" i="11" s="1"/>
  <c r="L20" i="8"/>
  <c r="E17" i="11" s="1"/>
  <c r="L24" i="8"/>
  <c r="M17" i="11" s="1"/>
  <c r="I20" i="8"/>
  <c r="D17" i="11" s="1"/>
  <c r="I22" i="8"/>
  <c r="H17" i="11" s="1"/>
  <c r="I24" i="8"/>
  <c r="L17" i="11" s="1"/>
  <c r="L19" i="8"/>
  <c r="C17" i="11" s="1"/>
  <c r="L23" i="8"/>
  <c r="K17" i="11" s="1"/>
  <c r="K31" i="8"/>
  <c r="L31" s="1"/>
  <c r="M31"/>
  <c r="N31" s="1"/>
  <c r="O6" i="11"/>
  <c r="I20" i="7"/>
  <c r="N16" i="11" s="1"/>
  <c r="I19" i="7"/>
  <c r="L16" i="11" s="1"/>
  <c r="I18" i="7"/>
  <c r="J16" i="11" s="1"/>
  <c r="I17" i="7"/>
  <c r="H16" i="11" s="1"/>
  <c r="I16" i="7"/>
  <c r="F16" i="11" s="1"/>
  <c r="I15" i="7"/>
  <c r="D16" i="11" s="1"/>
  <c r="I14" i="7"/>
  <c r="B16" i="11" s="1"/>
  <c r="L16" i="7"/>
  <c r="G16" i="11" s="1"/>
  <c r="L20" i="7"/>
  <c r="O16" i="11" s="1"/>
  <c r="L19" i="7"/>
  <c r="M16" i="11" s="1"/>
  <c r="L18" i="7"/>
  <c r="K16" i="11" s="1"/>
  <c r="L17" i="7"/>
  <c r="I16" i="11" s="1"/>
  <c r="L15" i="7"/>
  <c r="E16" i="11" s="1"/>
  <c r="L14" i="7"/>
  <c r="C16" i="11" s="1"/>
  <c r="F6"/>
  <c r="H6"/>
  <c r="I6" s="1"/>
  <c r="O20" l="1"/>
  <c r="K20"/>
  <c r="V16"/>
  <c r="H20"/>
  <c r="W18"/>
  <c r="M20"/>
  <c r="J20"/>
  <c r="N20"/>
  <c r="I20"/>
  <c r="G20"/>
  <c r="D20"/>
  <c r="L20"/>
  <c r="E20"/>
  <c r="F20"/>
  <c r="W16"/>
  <c r="C20"/>
  <c r="W17"/>
  <c r="W19"/>
  <c r="V17"/>
  <c r="V19"/>
  <c r="K24" i="10"/>
  <c r="L24" s="1"/>
  <c r="O8" i="11"/>
  <c r="B18"/>
  <c r="V18" s="1"/>
  <c r="K24" i="9"/>
  <c r="L24" s="1"/>
  <c r="N24"/>
  <c r="O7" i="11"/>
  <c r="N26" i="7"/>
  <c r="K26"/>
  <c r="L26" s="1"/>
  <c r="O5" i="11"/>
  <c r="N24" i="10"/>
  <c r="F7" i="11"/>
  <c r="F8"/>
  <c r="H5"/>
  <c r="B20" l="1"/>
  <c r="V20" s="1"/>
  <c r="W20"/>
  <c r="O9"/>
  <c r="N13" s="1"/>
  <c r="Q9"/>
  <c r="P13" s="1"/>
  <c r="I5"/>
  <c r="H9"/>
  <c r="F9"/>
  <c r="E13" l="1"/>
  <c r="D13"/>
  <c r="I9"/>
  <c r="G13" s="1"/>
  <c r="F13"/>
  <c r="Q13"/>
  <c r="O13"/>
</calcChain>
</file>

<file path=xl/sharedStrings.xml><?xml version="1.0" encoding="utf-8"?>
<sst xmlns="http://schemas.openxmlformats.org/spreadsheetml/2006/main" count="501" uniqueCount="178">
  <si>
    <t>điểm 10</t>
  </si>
  <si>
    <t>điểm 9</t>
  </si>
  <si>
    <t>điểm 8</t>
  </si>
  <si>
    <t>điểm 7</t>
  </si>
  <si>
    <t>điểm 6</t>
  </si>
  <si>
    <t>điểm 5</t>
  </si>
  <si>
    <t>điểm 4</t>
  </si>
  <si>
    <t>nữ điểm 10</t>
  </si>
  <si>
    <t>điểm thi</t>
  </si>
  <si>
    <t>Thống kê điểm thi</t>
  </si>
  <si>
    <t>thống kê nữ</t>
  </si>
  <si>
    <t>khối lớp</t>
  </si>
  <si>
    <t>tên lớp</t>
  </si>
  <si>
    <t>HTT</t>
  </si>
  <si>
    <t>HT</t>
  </si>
  <si>
    <t>CHT</t>
  </si>
  <si>
    <t>%</t>
  </si>
  <si>
    <t>TỔNG</t>
  </si>
  <si>
    <t>TS HS</t>
  </si>
  <si>
    <t>TS</t>
  </si>
  <si>
    <t>KQ</t>
  </si>
  <si>
    <t xml:space="preserve">TỔNG SỐ NỮ </t>
  </si>
  <si>
    <t>CỘNG</t>
  </si>
  <si>
    <t>TỔNG SỐ HỌC SINH NỮ</t>
  </si>
  <si>
    <t>nữ</t>
  </si>
  <si>
    <t>Họ Và Tên</t>
  </si>
  <si>
    <t xml:space="preserve">điểm </t>
  </si>
  <si>
    <t>tổng</t>
  </si>
  <si>
    <t>TỔNG SỐ HỌC SINH</t>
  </si>
  <si>
    <t xml:space="preserve">THỐNG KÊ </t>
  </si>
  <si>
    <t>nu</t>
  </si>
  <si>
    <t>kiem tra</t>
  </si>
  <si>
    <t>2A</t>
  </si>
  <si>
    <t>2B</t>
  </si>
  <si>
    <t>2C</t>
  </si>
  <si>
    <t>2D</t>
  </si>
  <si>
    <t>Năm học 2016 - 2017</t>
  </si>
  <si>
    <t>Nguyễn Thành Danh</t>
  </si>
  <si>
    <t>x</t>
  </si>
  <si>
    <t>lớp</t>
  </si>
  <si>
    <t xml:space="preserve">HỌC KÌ </t>
  </si>
  <si>
    <t>KẾT QUẢ MÔN TOÁN</t>
  </si>
  <si>
    <t>Nguyễn Thị Nghệ An</t>
  </si>
  <si>
    <t>Lê Thành Danh</t>
  </si>
  <si>
    <t>Nguyễn Tuấn Đạt</t>
  </si>
  <si>
    <t>Lê Hậu Giang</t>
  </si>
  <si>
    <t>Nguyễn Ngọc Gìau</t>
  </si>
  <si>
    <t>Nguyễn Trọng Hiếu</t>
  </si>
  <si>
    <t>Hồ Minh Hòa</t>
  </si>
  <si>
    <t>Hà Nguyễn Ánh Hồng</t>
  </si>
  <si>
    <t>Vũ Quốc Huy</t>
  </si>
  <si>
    <t>Lý An Khang</t>
  </si>
  <si>
    <t>Lê Anh Kiệt</t>
  </si>
  <si>
    <t>Lý An Lạc</t>
  </si>
  <si>
    <t>Đặng Thùy Lâm</t>
  </si>
  <si>
    <t>Lê Trúc Linh</t>
  </si>
  <si>
    <t>Nguyễn Tấn Lộc</t>
  </si>
  <si>
    <t>Trịnh Kim Ngân</t>
  </si>
  <si>
    <t>Trần Đỗ Đào Nguyên</t>
  </si>
  <si>
    <t>Huỳnh Thị Yến Nhi</t>
  </si>
  <si>
    <t>Trầm Ngọc Mỹ Nhi</t>
  </si>
  <si>
    <t>Nguyễn Hoài Phong</t>
  </si>
  <si>
    <t>Cao Thị Tuyết Phương</t>
  </si>
  <si>
    <t>Đỗ Hoàng Minh Quân</t>
  </si>
  <si>
    <t>Nguyễn Thanh Sang</t>
  </si>
  <si>
    <t>Vũ Duy Tân</t>
  </si>
  <si>
    <t>Lý Ngọc Thanh</t>
  </si>
  <si>
    <t>Nguyễn Thị Thu Thảo</t>
  </si>
  <si>
    <t>Huỳnh Thị Hồng Thy</t>
  </si>
  <si>
    <t>Nguyễn Võ Thu Trinh</t>
  </si>
  <si>
    <t>Lại Thanh Tùng</t>
  </si>
  <si>
    <t>Nguyễn Hà Uyên</t>
  </si>
  <si>
    <t>Lê Ngô Tuyết Vân</t>
  </si>
  <si>
    <t>Nguyễn Cát Tường Vy</t>
  </si>
  <si>
    <t>Phạm Bình An</t>
  </si>
  <si>
    <t>Lâm Ngọc Ánh</t>
  </si>
  <si>
    <t>Nguyễn Khánh Băng</t>
  </si>
  <si>
    <t>Nguyễn Thùy Dung</t>
  </si>
  <si>
    <t>Nguyễn Võ Thanh Hải</t>
  </si>
  <si>
    <t>Dương Hữu Hạnh</t>
  </si>
  <si>
    <t>Trần Gia Hào</t>
  </si>
  <si>
    <t>Nguyễn Đoàn Quốc Khánh</t>
  </si>
  <si>
    <t>Phạm Gia Khiêm</t>
  </si>
  <si>
    <t>Dương Nhật Lâm</t>
  </si>
  <si>
    <t>Nguyễn Phạm Nhât Lâm</t>
  </si>
  <si>
    <t>Tống Gia Linh</t>
  </si>
  <si>
    <t>Đỗ Thị Hà Nhi</t>
  </si>
  <si>
    <t>Nguyễn Xuân Nhi</t>
  </si>
  <si>
    <t>Nguyễn Thị Cẩm Nhung</t>
  </si>
  <si>
    <t>Trịnh Minh Nhựt</t>
  </si>
  <si>
    <t>Trần Ngọc Quỳnh Như</t>
  </si>
  <si>
    <t>Nguyễn Hoàng Sơn</t>
  </si>
  <si>
    <t>Nguyễn Nguyễn Minh Tâm</t>
  </si>
  <si>
    <t>Phạm Quốc Thịnh</t>
  </si>
  <si>
    <t>Nguyễn Thị Hương Thủy</t>
  </si>
  <si>
    <t>Trịnh Thị Thu Trang</t>
  </si>
  <si>
    <t>Trương Minh Trí</t>
  </si>
  <si>
    <t>Nguyễn Minh Trí</t>
  </si>
  <si>
    <t>Nguyễn Trần Phương Trinh</t>
  </si>
  <si>
    <t>Trần Thanh Trúc</t>
  </si>
  <si>
    <t>Huỳnh Quang Trung</t>
  </si>
  <si>
    <t>Hà Thanh Trung</t>
  </si>
  <si>
    <t>Nguyễn Tấn Tú</t>
  </si>
  <si>
    <t>Trần Ngọc Bích Tuyền</t>
  </si>
  <si>
    <t>Lê Ngọc Hồng Vân</t>
  </si>
  <si>
    <t>Bùi Thị Như Huỳnh</t>
  </si>
  <si>
    <t>Trần Thị Quyên</t>
  </si>
  <si>
    <t>Trầm Thái Bảo</t>
  </si>
  <si>
    <t>Trương Gia Bảo</t>
  </si>
  <si>
    <t>Đoàn Tấn Đạt</t>
  </si>
  <si>
    <t>Võ Đặng Thanh Hà</t>
  </si>
  <si>
    <t>Trương Trí Hải</t>
  </si>
  <si>
    <t>Trịnh Nguyễn Anh Hào</t>
  </si>
  <si>
    <t>Đặng Biên Hòa</t>
  </si>
  <si>
    <t>Nguyễn Tuấn Huy</t>
  </si>
  <si>
    <t>Nguyễn Thị Ngọc Huyền</t>
  </si>
  <si>
    <t>Lê Văn Kiệt</t>
  </si>
  <si>
    <t>Trịnh Huỳnh Vĩnh Lộc</t>
  </si>
  <si>
    <t>Nguyễn Văn Minh</t>
  </si>
  <si>
    <t>Huỳnh Khải Minh</t>
  </si>
  <si>
    <t>Nguyễn Thị Thảo Ngân</t>
  </si>
  <si>
    <t>Huỳnh Thị Bích Ngọc</t>
  </si>
  <si>
    <t>Huỳnh Bá Phát</t>
  </si>
  <si>
    <t>Trần Thanh Phong</t>
  </si>
  <si>
    <t>Đinh Thụy Huỳnh Phương</t>
  </si>
  <si>
    <t>Nguyễn Ngọc Quân</t>
  </si>
  <si>
    <t>Nguyễn Hoàng Minh Quân</t>
  </si>
  <si>
    <t>Lê Minh Quang</t>
  </si>
  <si>
    <t>Nguyễn Thị Phương Quyên</t>
  </si>
  <si>
    <t>Nguyễn Thị Tú Quyên</t>
  </si>
  <si>
    <t>Thái Nguyễn Trúc Quỳnh</t>
  </si>
  <si>
    <t>Nguyễn Thanh Tâm</t>
  </si>
  <si>
    <t>Nguyễn Thị Bình Tâm</t>
  </si>
  <si>
    <t>Phạm Thanh Thảo</t>
  </si>
  <si>
    <t>Trần Quốc Thịnh</t>
  </si>
  <si>
    <t>Nguyễn Ngọc Thanh Thúy</t>
  </si>
  <si>
    <t>Nguyễn Thành Trung</t>
  </si>
  <si>
    <t>Đinh Lâm Trường</t>
  </si>
  <si>
    <t>Huỳnh Ngọc Phương Vy</t>
  </si>
  <si>
    <t>Trần Nguyễn Tường Vy</t>
  </si>
  <si>
    <t>Ngô Như Ý</t>
  </si>
  <si>
    <t>Tô Lê Nhã Yến</t>
  </si>
  <si>
    <t>Võ Ngọc Lan Anh</t>
  </si>
  <si>
    <t>Hồ Tuyết Anh</t>
  </si>
  <si>
    <t>Hồ Nguyễn Huỳnh Anh</t>
  </si>
  <si>
    <t>Phan Quỳnh Anh</t>
  </si>
  <si>
    <t>Nguyễn Tuấn Anh</t>
  </si>
  <si>
    <t>Lê Huyền Anh</t>
  </si>
  <si>
    <t>Lý Khương Bằng</t>
  </si>
  <si>
    <t>Nguyễn Quốc Bảo</t>
  </si>
  <si>
    <t>Lý Hồng Gấm</t>
  </si>
  <si>
    <t>Nguyễn Ngọc Hân</t>
  </si>
  <si>
    <t>Lý Hoàng Hiệp</t>
  </si>
  <si>
    <t>Nguyễn Tuấn Hưng</t>
  </si>
  <si>
    <t>Phạm Quốc Huy</t>
  </si>
  <si>
    <t>Nguyễn Quỳnh Lam</t>
  </si>
  <si>
    <t>Danh Thị Mãi</t>
  </si>
  <si>
    <t>Nguyễn Trần Hạo Nam</t>
  </si>
  <si>
    <t>Trần Hội Nghĩa</t>
  </si>
  <si>
    <t>Nguyễn Phạm Minh Ngọc</t>
  </si>
  <si>
    <t>Võ Thanh Nhàn</t>
  </si>
  <si>
    <t>Võ Đoàn Song Nhi</t>
  </si>
  <si>
    <t>Nguyễn Quốc Sang</t>
  </si>
  <si>
    <t>Nguyễn Khiết Tâm</t>
  </si>
  <si>
    <t>Huỳnh Thanh Tấn</t>
  </si>
  <si>
    <t>Trầm Cao Thắng</t>
  </si>
  <si>
    <t>Đặng Nguyễn Hòa Thiện</t>
  </si>
  <si>
    <t>Nguyễn Hoàng Kim Thư</t>
  </si>
  <si>
    <t>Nguyễn Hữu Tình</t>
  </si>
  <si>
    <t>Trịnh Trọng Trí</t>
  </si>
  <si>
    <t>Phùng Nguyễn Minh Triết</t>
  </si>
  <si>
    <t>Tô Diệu Tú Trinh</t>
  </si>
  <si>
    <t>Võ Văn Trọng</t>
  </si>
  <si>
    <t>Nguyễn Đặng Thanh Tuyền</t>
  </si>
  <si>
    <t>Nguyễn Hoàng Yến</t>
  </si>
  <si>
    <t>Điểm đọc hiểu</t>
  </si>
  <si>
    <t>Điểm viết</t>
  </si>
  <si>
    <t>KẾT QUẢ THI HỌC KÌ II MÔN TV LỚP 2D</t>
  </si>
</sst>
</file>

<file path=xl/styles.xml><?xml version="1.0" encoding="utf-8"?>
<styleSheet xmlns="http://schemas.openxmlformats.org/spreadsheetml/2006/main">
  <numFmts count="4">
    <numFmt numFmtId="164" formatCode="_-* #,##0.00\ _?_-;\-* #,##0.00\ _?_-;_-* &quot;-&quot;??\ _?_-;_-@_-"/>
    <numFmt numFmtId="165" formatCode="_-* #,##0\ _?_-;\-* #,##0\ _?_-;_-* &quot;-&quot;&quot;?&quot;&quot;?&quot;\ _?_-;_-@_-"/>
    <numFmt numFmtId="166" formatCode="0.0"/>
    <numFmt numFmtId="167" formatCode="_-* #,##0.0\ _?_-;\-* #,##0.0\ _?_-;_-* &quot;-&quot;&quot;?&quot;&quot;?&quot;\ _?_-;_-@_-"/>
  </numFmts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theme="1"/>
      <name val="Calibri"/>
      <family val="2"/>
      <charset val="163"/>
      <scheme val="minor"/>
    </font>
    <font>
      <sz val="13"/>
      <color theme="1"/>
      <name val="Calibri"/>
      <family val="2"/>
      <charset val="163"/>
      <scheme val="minor"/>
    </font>
    <font>
      <sz val="13"/>
      <color rgb="FFFF0000"/>
      <name val="Calibri"/>
      <family val="2"/>
      <charset val="163"/>
      <scheme val="minor"/>
    </font>
    <font>
      <sz val="13"/>
      <name val="Calibri"/>
      <family val="2"/>
      <charset val="163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charset val="163"/>
      <scheme val="minor"/>
    </font>
    <font>
      <b/>
      <sz val="11"/>
      <color rgb="FFFF0000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sz val="10"/>
      <name val="VNI-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3" fillId="0" borderId="0"/>
  </cellStyleXfs>
  <cellXfs count="10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165" fontId="4" fillId="0" borderId="1" xfId="1" applyNumberFormat="1" applyFont="1" applyBorder="1"/>
    <xf numFmtId="166" fontId="4" fillId="0" borderId="1" xfId="0" applyNumberFormat="1" applyFont="1" applyBorder="1"/>
    <xf numFmtId="0" fontId="3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/>
    <xf numFmtId="166" fontId="5" fillId="0" borderId="1" xfId="0" applyNumberFormat="1" applyFont="1" applyFill="1" applyBorder="1" applyAlignment="1"/>
    <xf numFmtId="0" fontId="4" fillId="0" borderId="7" xfId="0" applyFont="1" applyBorder="1"/>
    <xf numFmtId="167" fontId="4" fillId="0" borderId="7" xfId="1" applyNumberFormat="1" applyFont="1" applyBorder="1"/>
    <xf numFmtId="166" fontId="4" fillId="0" borderId="7" xfId="0" applyNumberFormat="1" applyFont="1" applyBorder="1"/>
    <xf numFmtId="167" fontId="4" fillId="0" borderId="1" xfId="1" applyNumberFormat="1" applyFont="1" applyBorder="1"/>
    <xf numFmtId="0" fontId="4" fillId="0" borderId="0" xfId="0" applyFont="1" applyBorder="1"/>
    <xf numFmtId="0" fontId="3" fillId="0" borderId="3" xfId="0" applyFont="1" applyBorder="1"/>
    <xf numFmtId="0" fontId="4" fillId="0" borderId="8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3" applyFont="1" applyBorder="1" applyAlignment="1">
      <alignment horizontal="left" wrapText="1"/>
    </xf>
    <xf numFmtId="0" fontId="7" fillId="0" borderId="10" xfId="3" applyFont="1" applyBorder="1" applyAlignment="1">
      <alignment horizontal="center" vertical="center" wrapText="1"/>
    </xf>
    <xf numFmtId="0" fontId="7" fillId="2" borderId="11" xfId="2" applyFont="1" applyFill="1" applyBorder="1" applyProtection="1"/>
    <xf numFmtId="0" fontId="7" fillId="3" borderId="11" xfId="2" applyFont="1" applyFill="1" applyBorder="1" applyAlignment="1" applyProtection="1">
      <alignment horizontal="center"/>
    </xf>
    <xf numFmtId="0" fontId="7" fillId="0" borderId="11" xfId="3" applyFont="1" applyBorder="1" applyAlignment="1">
      <alignment horizontal="left" wrapText="1"/>
    </xf>
    <xf numFmtId="0" fontId="7" fillId="0" borderId="11" xfId="3" applyFont="1" applyBorder="1" applyAlignment="1">
      <alignment horizontal="center" vertical="center" wrapText="1"/>
    </xf>
    <xf numFmtId="0" fontId="8" fillId="2" borderId="11" xfId="2" applyFont="1" applyFill="1" applyBorder="1" applyProtection="1"/>
    <xf numFmtId="0" fontId="8" fillId="0" borderId="11" xfId="0" applyFont="1" applyBorder="1" applyAlignment="1">
      <alignment horizontal="center"/>
    </xf>
    <xf numFmtId="0" fontId="7" fillId="2" borderId="12" xfId="2" applyFont="1" applyFill="1" applyBorder="1" applyProtection="1"/>
    <xf numFmtId="0" fontId="7" fillId="3" borderId="12" xfId="2" applyFont="1" applyFill="1" applyBorder="1" applyAlignment="1" applyProtection="1">
      <alignment horizontal="center"/>
    </xf>
    <xf numFmtId="0" fontId="7" fillId="2" borderId="10" xfId="2" applyFont="1" applyFill="1" applyBorder="1" applyProtection="1"/>
    <xf numFmtId="0" fontId="7" fillId="3" borderId="10" xfId="2" applyFont="1" applyFill="1" applyBorder="1" applyAlignment="1" applyProtection="1">
      <alignment horizontal="center"/>
    </xf>
    <xf numFmtId="0" fontId="7" fillId="0" borderId="11" xfId="3" applyFont="1" applyBorder="1" applyAlignment="1">
      <alignment wrapText="1"/>
    </xf>
    <xf numFmtId="0" fontId="8" fillId="3" borderId="11" xfId="2" applyFont="1" applyFill="1" applyBorder="1" applyAlignment="1" applyProtection="1">
      <alignment horizontal="center"/>
    </xf>
    <xf numFmtId="0" fontId="7" fillId="2" borderId="11" xfId="3" applyFont="1" applyFill="1" applyBorder="1" applyProtection="1"/>
    <xf numFmtId="0" fontId="7" fillId="3" borderId="11" xfId="3" applyFont="1" applyFill="1" applyBorder="1" applyAlignment="1" applyProtection="1">
      <alignment horizontal="center" vertical="center"/>
    </xf>
    <xf numFmtId="0" fontId="0" fillId="0" borderId="11" xfId="0" applyBorder="1"/>
    <xf numFmtId="0" fontId="8" fillId="0" borderId="11" xfId="3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9" xfId="0" applyFont="1" applyBorder="1"/>
    <xf numFmtId="0" fontId="7" fillId="2" borderId="1" xfId="2" applyFont="1" applyFill="1" applyBorder="1" applyProtection="1"/>
    <xf numFmtId="0" fontId="7" fillId="3" borderId="1" xfId="2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Sheet1" xfId="2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F5" sqref="F5"/>
    </sheetView>
  </sheetViews>
  <sheetFormatPr defaultColWidth="6.140625" defaultRowHeight="17.25"/>
  <cols>
    <col min="1" max="1" width="25.42578125" style="1" bestFit="1" customWidth="1"/>
    <col min="2" max="3" width="6.140625" style="1"/>
    <col min="4" max="4" width="9.7109375" style="1" bestFit="1" customWidth="1"/>
    <col min="5" max="5" width="6.5703125" style="1" bestFit="1" customWidth="1"/>
    <col min="6" max="6" width="10.28515625" style="89" customWidth="1"/>
    <col min="7" max="7" width="9" style="89" bestFit="1" customWidth="1"/>
    <col min="8" max="8" width="9.42578125" style="1" bestFit="1" customWidth="1"/>
    <col min="9" max="9" width="6.28515625" style="1" bestFit="1" customWidth="1"/>
    <col min="10" max="10" width="7" style="1" bestFit="1" customWidth="1"/>
    <col min="11" max="11" width="12.7109375" style="1" bestFit="1" customWidth="1"/>
    <col min="12" max="14" width="6.28515625" style="1" bestFit="1" customWidth="1"/>
    <col min="15" max="16384" width="6.140625" style="1"/>
  </cols>
  <sheetData>
    <row r="1" spans="1:12">
      <c r="A1" s="93" t="s">
        <v>177</v>
      </c>
      <c r="B1" s="93"/>
      <c r="C1" s="93"/>
      <c r="D1" s="93"/>
      <c r="E1" s="93"/>
      <c r="F1" s="93"/>
      <c r="G1" s="93"/>
    </row>
    <row r="2" spans="1:12" s="81" customFormat="1" ht="34.5">
      <c r="A2" s="79" t="s">
        <v>25</v>
      </c>
      <c r="B2" s="80" t="s">
        <v>24</v>
      </c>
      <c r="C2" s="80" t="s">
        <v>39</v>
      </c>
      <c r="D2" s="80" t="s">
        <v>175</v>
      </c>
      <c r="E2" s="80" t="s">
        <v>176</v>
      </c>
      <c r="F2" s="79" t="s">
        <v>8</v>
      </c>
      <c r="G2" s="79" t="s">
        <v>20</v>
      </c>
    </row>
    <row r="3" spans="1:12">
      <c r="A3" s="61" t="s">
        <v>42</v>
      </c>
      <c r="B3" s="62" t="s">
        <v>38</v>
      </c>
      <c r="C3" s="59" t="s">
        <v>32</v>
      </c>
      <c r="D3" s="59">
        <v>7</v>
      </c>
      <c r="E3" s="59">
        <v>4</v>
      </c>
      <c r="F3" s="28">
        <f>ROUND(AVERAGE(D3:E3),"0")</f>
        <v>6</v>
      </c>
      <c r="G3" s="28" t="str">
        <f>IF(F3&gt;8,"HTT",IF(F3&gt;4,"HT","CHT"))</f>
        <v>HT</v>
      </c>
    </row>
    <row r="4" spans="1:12">
      <c r="A4" s="63" t="s">
        <v>37</v>
      </c>
      <c r="B4" s="64"/>
      <c r="C4" s="59" t="s">
        <v>32</v>
      </c>
      <c r="D4" s="59">
        <v>7</v>
      </c>
      <c r="E4" s="59">
        <v>2</v>
      </c>
      <c r="F4" s="28">
        <f t="shared" ref="F4:F36" si="0">ROUND(AVERAGE(D4:E4),"0")</f>
        <v>5</v>
      </c>
      <c r="G4" s="28" t="str">
        <f t="shared" ref="G4:G36" si="1">IF(F4&gt;8,"HTT",IF(F4&gt;4,"HT","CHT"))</f>
        <v>HT</v>
      </c>
    </row>
    <row r="5" spans="1:12">
      <c r="A5" s="63" t="s">
        <v>43</v>
      </c>
      <c r="B5" s="64"/>
      <c r="C5" s="59" t="s">
        <v>32</v>
      </c>
      <c r="D5" s="59">
        <v>3</v>
      </c>
      <c r="E5" s="59">
        <v>1</v>
      </c>
      <c r="F5" s="28">
        <f t="shared" si="0"/>
        <v>2</v>
      </c>
      <c r="G5" s="28" t="str">
        <f t="shared" si="1"/>
        <v>CHT</v>
      </c>
    </row>
    <row r="6" spans="1:12">
      <c r="A6" s="65" t="s">
        <v>37</v>
      </c>
      <c r="B6" s="66"/>
      <c r="C6" s="59" t="s">
        <v>32</v>
      </c>
      <c r="D6" s="59"/>
      <c r="E6" s="59"/>
      <c r="F6" s="28" t="e">
        <f t="shared" si="0"/>
        <v>#DIV/0!</v>
      </c>
      <c r="G6" s="28" t="e">
        <f t="shared" si="1"/>
        <v>#DIV/0!</v>
      </c>
    </row>
    <row r="7" spans="1:12">
      <c r="A7" s="63" t="s">
        <v>44</v>
      </c>
      <c r="B7" s="64"/>
      <c r="C7" s="59" t="s">
        <v>32</v>
      </c>
      <c r="D7" s="59"/>
      <c r="E7" s="59"/>
      <c r="F7" s="28" t="e">
        <f t="shared" si="0"/>
        <v>#DIV/0!</v>
      </c>
      <c r="G7" s="28" t="e">
        <f t="shared" si="1"/>
        <v>#DIV/0!</v>
      </c>
    </row>
    <row r="8" spans="1:12">
      <c r="A8" s="63" t="s">
        <v>45</v>
      </c>
      <c r="B8" s="64"/>
      <c r="C8" s="59" t="s">
        <v>32</v>
      </c>
      <c r="D8" s="59"/>
      <c r="E8" s="59"/>
      <c r="F8" s="28" t="e">
        <f t="shared" si="0"/>
        <v>#DIV/0!</v>
      </c>
      <c r="G8" s="28" t="e">
        <f t="shared" si="1"/>
        <v>#DIV/0!</v>
      </c>
    </row>
    <row r="9" spans="1:12">
      <c r="A9" s="63" t="s">
        <v>46</v>
      </c>
      <c r="B9" s="64" t="s">
        <v>38</v>
      </c>
      <c r="C9" s="59" t="s">
        <v>32</v>
      </c>
      <c r="D9" s="59"/>
      <c r="E9" s="59"/>
      <c r="F9" s="28" t="e">
        <f t="shared" si="0"/>
        <v>#DIV/0!</v>
      </c>
      <c r="G9" s="28" t="e">
        <f t="shared" si="1"/>
        <v>#DIV/0!</v>
      </c>
    </row>
    <row r="10" spans="1:12">
      <c r="A10" s="63" t="s">
        <v>47</v>
      </c>
      <c r="B10" s="64"/>
      <c r="C10" s="59" t="s">
        <v>32</v>
      </c>
      <c r="D10" s="59"/>
      <c r="E10" s="59"/>
      <c r="F10" s="28" t="e">
        <f t="shared" si="0"/>
        <v>#DIV/0!</v>
      </c>
      <c r="G10" s="28" t="e">
        <f t="shared" si="1"/>
        <v>#DIV/0!</v>
      </c>
    </row>
    <row r="11" spans="1:12">
      <c r="A11" s="67" t="s">
        <v>48</v>
      </c>
      <c r="B11" s="64"/>
      <c r="C11" s="59" t="s">
        <v>32</v>
      </c>
      <c r="D11" s="59"/>
      <c r="E11" s="59"/>
      <c r="F11" s="28" t="e">
        <f t="shared" si="0"/>
        <v>#DIV/0!</v>
      </c>
      <c r="G11" s="28" t="e">
        <f t="shared" si="1"/>
        <v>#DIV/0!</v>
      </c>
    </row>
    <row r="12" spans="1:12">
      <c r="A12" s="67" t="s">
        <v>49</v>
      </c>
      <c r="B12" s="68" t="s">
        <v>38</v>
      </c>
      <c r="C12" s="59" t="s">
        <v>32</v>
      </c>
      <c r="D12" s="59"/>
      <c r="E12" s="59"/>
      <c r="F12" s="28" t="e">
        <f t="shared" si="0"/>
        <v>#DIV/0!</v>
      </c>
      <c r="G12" s="28" t="e">
        <f t="shared" si="1"/>
        <v>#DIV/0!</v>
      </c>
      <c r="H12" s="91" t="s">
        <v>9</v>
      </c>
      <c r="I12" s="97"/>
      <c r="J12" s="92"/>
      <c r="K12" s="91" t="s">
        <v>10</v>
      </c>
      <c r="L12" s="92"/>
    </row>
    <row r="13" spans="1:12">
      <c r="A13" s="63" t="s">
        <v>50</v>
      </c>
      <c r="B13" s="64"/>
      <c r="C13" s="59" t="s">
        <v>32</v>
      </c>
      <c r="D13" s="59"/>
      <c r="E13" s="59"/>
      <c r="F13" s="28" t="e">
        <f t="shared" si="0"/>
        <v>#DIV/0!</v>
      </c>
      <c r="G13" s="28" t="e">
        <f t="shared" si="1"/>
        <v>#DIV/0!</v>
      </c>
      <c r="H13" s="91"/>
      <c r="I13" s="97"/>
      <c r="J13" s="92"/>
      <c r="K13" s="6"/>
      <c r="L13" s="5"/>
    </row>
    <row r="14" spans="1:12">
      <c r="A14" s="63" t="s">
        <v>51</v>
      </c>
      <c r="B14" s="64"/>
      <c r="C14" s="59" t="s">
        <v>32</v>
      </c>
      <c r="D14" s="59"/>
      <c r="E14" s="59"/>
      <c r="F14" s="28" t="e">
        <f t="shared" si="0"/>
        <v>#DIV/0!</v>
      </c>
      <c r="G14" s="28" t="e">
        <f t="shared" si="1"/>
        <v>#DIV/0!</v>
      </c>
      <c r="H14" s="7" t="s">
        <v>0</v>
      </c>
      <c r="I14" s="3">
        <f>COUNTIF($F$3:$F$40,10)</f>
        <v>0</v>
      </c>
      <c r="J14" s="3"/>
      <c r="K14" s="3" t="s">
        <v>7</v>
      </c>
      <c r="L14" s="3">
        <f>COUNTIFS($F$3:$F$40,10,$B$3:$B$40,"x")</f>
        <v>0</v>
      </c>
    </row>
    <row r="15" spans="1:12">
      <c r="A15" s="63" t="s">
        <v>52</v>
      </c>
      <c r="B15" s="64"/>
      <c r="C15" s="59" t="s">
        <v>32</v>
      </c>
      <c r="D15" s="59"/>
      <c r="E15" s="59"/>
      <c r="F15" s="28" t="e">
        <f t="shared" si="0"/>
        <v>#DIV/0!</v>
      </c>
      <c r="G15" s="28" t="e">
        <f t="shared" si="1"/>
        <v>#DIV/0!</v>
      </c>
      <c r="H15" s="7" t="s">
        <v>1</v>
      </c>
      <c r="I15" s="3">
        <f>COUNTIF($F$3:$F$40,9)</f>
        <v>0</v>
      </c>
      <c r="J15" s="3"/>
      <c r="K15" s="3">
        <v>9</v>
      </c>
      <c r="L15" s="3">
        <f>COUNTIFS($F$3:$F$40,9,$B$3:$B$40,"x")</f>
        <v>0</v>
      </c>
    </row>
    <row r="16" spans="1:12">
      <c r="A16" s="63" t="s">
        <v>53</v>
      </c>
      <c r="B16" s="64"/>
      <c r="C16" s="59" t="s">
        <v>32</v>
      </c>
      <c r="D16" s="59"/>
      <c r="E16" s="59"/>
      <c r="F16" s="28" t="e">
        <f t="shared" si="0"/>
        <v>#DIV/0!</v>
      </c>
      <c r="G16" s="28" t="e">
        <f t="shared" si="1"/>
        <v>#DIV/0!</v>
      </c>
      <c r="H16" s="7" t="s">
        <v>2</v>
      </c>
      <c r="I16" s="3">
        <f>COUNTIF($F$3:$F$40,8)</f>
        <v>0</v>
      </c>
      <c r="J16" s="3"/>
      <c r="K16" s="3">
        <v>8</v>
      </c>
      <c r="L16" s="3">
        <f>COUNTIFS($F$3:$F$40,8,$B$3:$B$40,"x")</f>
        <v>0</v>
      </c>
    </row>
    <row r="17" spans="1:14">
      <c r="A17" s="63" t="s">
        <v>54</v>
      </c>
      <c r="B17" s="64" t="s">
        <v>38</v>
      </c>
      <c r="C17" s="59" t="s">
        <v>32</v>
      </c>
      <c r="D17" s="59"/>
      <c r="E17" s="59"/>
      <c r="F17" s="28" t="e">
        <f t="shared" si="0"/>
        <v>#DIV/0!</v>
      </c>
      <c r="G17" s="28" t="e">
        <f t="shared" si="1"/>
        <v>#DIV/0!</v>
      </c>
      <c r="H17" s="7" t="s">
        <v>3</v>
      </c>
      <c r="I17" s="3">
        <f>COUNTIF($F$3:$F$40,7)</f>
        <v>0</v>
      </c>
      <c r="J17" s="3"/>
      <c r="K17" s="3">
        <v>7</v>
      </c>
      <c r="L17" s="3">
        <f>COUNTIFS($F$3:$F$40,7,$B$3:$B$40,"x")</f>
        <v>0</v>
      </c>
    </row>
    <row r="18" spans="1:14">
      <c r="A18" s="63" t="s">
        <v>55</v>
      </c>
      <c r="B18" s="64" t="s">
        <v>38</v>
      </c>
      <c r="C18" s="59" t="s">
        <v>32</v>
      </c>
      <c r="D18" s="59"/>
      <c r="E18" s="59"/>
      <c r="F18" s="28" t="e">
        <f t="shared" si="0"/>
        <v>#DIV/0!</v>
      </c>
      <c r="G18" s="28" t="e">
        <f t="shared" si="1"/>
        <v>#DIV/0!</v>
      </c>
      <c r="H18" s="7" t="s">
        <v>4</v>
      </c>
      <c r="I18" s="3">
        <f>COUNTIF($F$3:$F$40,6)</f>
        <v>1</v>
      </c>
      <c r="J18" s="3"/>
      <c r="K18" s="3">
        <v>6</v>
      </c>
      <c r="L18" s="3">
        <f>COUNTIFS($F$3:$F$40,6,$B$3:$B$40,"x")</f>
        <v>1</v>
      </c>
    </row>
    <row r="19" spans="1:14">
      <c r="A19" s="63" t="s">
        <v>56</v>
      </c>
      <c r="B19" s="64"/>
      <c r="C19" s="59" t="s">
        <v>32</v>
      </c>
      <c r="D19" s="59"/>
      <c r="E19" s="59"/>
      <c r="F19" s="28" t="e">
        <f t="shared" si="0"/>
        <v>#DIV/0!</v>
      </c>
      <c r="G19" s="28" t="e">
        <f t="shared" si="1"/>
        <v>#DIV/0!</v>
      </c>
      <c r="H19" s="7" t="s">
        <v>5</v>
      </c>
      <c r="I19" s="3">
        <f>COUNTIF($F$3:$F$40,5)</f>
        <v>1</v>
      </c>
      <c r="J19" s="3"/>
      <c r="K19" s="3">
        <v>5</v>
      </c>
      <c r="L19" s="3">
        <f>COUNTIFS($F$3:$F$40,5,$B$3:$B$40,"x")</f>
        <v>0</v>
      </c>
    </row>
    <row r="20" spans="1:14">
      <c r="A20" s="63" t="s">
        <v>57</v>
      </c>
      <c r="B20" s="64" t="s">
        <v>38</v>
      </c>
      <c r="C20" s="59" t="s">
        <v>32</v>
      </c>
      <c r="D20" s="59"/>
      <c r="E20" s="59"/>
      <c r="F20" s="28" t="e">
        <f t="shared" si="0"/>
        <v>#DIV/0!</v>
      </c>
      <c r="G20" s="28" t="e">
        <f t="shared" si="1"/>
        <v>#DIV/0!</v>
      </c>
      <c r="H20" s="7" t="s">
        <v>6</v>
      </c>
      <c r="I20" s="3">
        <f>COUNTIF($F$3:$F$40,4)</f>
        <v>0</v>
      </c>
      <c r="J20" s="3"/>
      <c r="K20" s="3">
        <v>4</v>
      </c>
      <c r="L20" s="3">
        <f>COUNTIFS($F$3:$F$40,4,$B$3:$B$40,"x")</f>
        <v>0</v>
      </c>
    </row>
    <row r="21" spans="1:14">
      <c r="A21" s="63" t="s">
        <v>58</v>
      </c>
      <c r="B21" s="64" t="s">
        <v>38</v>
      </c>
      <c r="C21" s="59" t="s">
        <v>32</v>
      </c>
      <c r="D21" s="59"/>
      <c r="E21" s="59"/>
      <c r="F21" s="28" t="e">
        <f t="shared" si="0"/>
        <v>#DIV/0!</v>
      </c>
      <c r="G21" s="28" t="e">
        <f t="shared" si="1"/>
        <v>#DIV/0!</v>
      </c>
    </row>
    <row r="22" spans="1:14">
      <c r="A22" s="63" t="s">
        <v>59</v>
      </c>
      <c r="B22" s="64" t="s">
        <v>38</v>
      </c>
      <c r="C22" s="59" t="s">
        <v>32</v>
      </c>
      <c r="D22" s="59"/>
      <c r="E22" s="59"/>
      <c r="F22" s="28" t="e">
        <f t="shared" si="0"/>
        <v>#DIV/0!</v>
      </c>
      <c r="G22" s="28" t="e">
        <f t="shared" si="1"/>
        <v>#DIV/0!</v>
      </c>
      <c r="H22" s="8" t="s">
        <v>19</v>
      </c>
    </row>
    <row r="23" spans="1:14">
      <c r="A23" s="63" t="s">
        <v>60</v>
      </c>
      <c r="B23" s="64" t="s">
        <v>38</v>
      </c>
      <c r="C23" s="59" t="s">
        <v>32</v>
      </c>
      <c r="D23" s="59"/>
      <c r="E23" s="59"/>
      <c r="F23" s="28" t="e">
        <f t="shared" si="0"/>
        <v>#DIV/0!</v>
      </c>
      <c r="G23" s="28" t="e">
        <f t="shared" si="1"/>
        <v>#DIV/0!</v>
      </c>
      <c r="H23" s="1">
        <f>COUNTA($A$3:$A$47)</f>
        <v>34</v>
      </c>
    </row>
    <row r="24" spans="1:14">
      <c r="A24" s="63" t="s">
        <v>61</v>
      </c>
      <c r="B24" s="64"/>
      <c r="C24" s="59" t="s">
        <v>32</v>
      </c>
      <c r="D24" s="59"/>
      <c r="E24" s="59"/>
      <c r="F24" s="28" t="e">
        <f t="shared" si="0"/>
        <v>#DIV/0!</v>
      </c>
      <c r="G24" s="28" t="e">
        <f t="shared" si="1"/>
        <v>#DIV/0!</v>
      </c>
      <c r="I24" s="94" t="s">
        <v>29</v>
      </c>
      <c r="J24" s="95"/>
      <c r="K24" s="95"/>
      <c r="L24" s="95"/>
      <c r="M24" s="95"/>
      <c r="N24" s="96"/>
    </row>
    <row r="25" spans="1:14">
      <c r="A25" s="63" t="s">
        <v>62</v>
      </c>
      <c r="B25" s="64" t="s">
        <v>38</v>
      </c>
      <c r="C25" s="59" t="s">
        <v>32</v>
      </c>
      <c r="D25" s="59"/>
      <c r="E25" s="59"/>
      <c r="F25" s="28" t="e">
        <f t="shared" si="0"/>
        <v>#DIV/0!</v>
      </c>
      <c r="G25" s="28" t="e">
        <f t="shared" si="1"/>
        <v>#DIV/0!</v>
      </c>
      <c r="I25" s="9" t="s">
        <v>13</v>
      </c>
      <c r="J25" s="9" t="s">
        <v>16</v>
      </c>
      <c r="K25" s="9" t="s">
        <v>14</v>
      </c>
      <c r="L25" s="10" t="s">
        <v>16</v>
      </c>
      <c r="M25" s="10" t="s">
        <v>15</v>
      </c>
      <c r="N25" s="10" t="s">
        <v>16</v>
      </c>
    </row>
    <row r="26" spans="1:14">
      <c r="A26" s="63" t="s">
        <v>63</v>
      </c>
      <c r="B26" s="64"/>
      <c r="C26" s="59" t="s">
        <v>32</v>
      </c>
      <c r="D26" s="59"/>
      <c r="E26" s="59"/>
      <c r="F26" s="28" t="e">
        <f t="shared" si="0"/>
        <v>#DIV/0!</v>
      </c>
      <c r="G26" s="28" t="e">
        <f t="shared" si="1"/>
        <v>#DIV/0!</v>
      </c>
      <c r="I26" s="3">
        <f>COUNTIF($G$3:$G$39,"HTT")</f>
        <v>0</v>
      </c>
      <c r="J26" s="11">
        <f>(I26*100)/H23</f>
        <v>0</v>
      </c>
      <c r="K26" s="3">
        <f>COUNTIF($G$3:$G$39,"HT")</f>
        <v>2</v>
      </c>
      <c r="L26" s="12">
        <f>(K26*100)/H23</f>
        <v>5.882352941176471</v>
      </c>
      <c r="M26" s="3">
        <f>COUNTIF($G$3:$G$40,"CHT")</f>
        <v>1</v>
      </c>
      <c r="N26" s="3">
        <f>(M26*100)/H23</f>
        <v>2.9411764705882355</v>
      </c>
    </row>
    <row r="27" spans="1:14">
      <c r="A27" s="63" t="s">
        <v>64</v>
      </c>
      <c r="B27" s="64"/>
      <c r="C27" s="59" t="s">
        <v>32</v>
      </c>
      <c r="D27" s="59"/>
      <c r="E27" s="59"/>
      <c r="F27" s="28" t="e">
        <f t="shared" si="0"/>
        <v>#DIV/0!</v>
      </c>
      <c r="G27" s="28" t="e">
        <f t="shared" si="1"/>
        <v>#DIV/0!</v>
      </c>
    </row>
    <row r="28" spans="1:14">
      <c r="A28" s="63" t="s">
        <v>65</v>
      </c>
      <c r="B28" s="64"/>
      <c r="C28" s="59" t="s">
        <v>32</v>
      </c>
      <c r="D28" s="59"/>
      <c r="E28" s="59"/>
      <c r="F28" s="28" t="e">
        <f t="shared" si="0"/>
        <v>#DIV/0!</v>
      </c>
      <c r="G28" s="28" t="e">
        <f t="shared" si="1"/>
        <v>#DIV/0!</v>
      </c>
    </row>
    <row r="29" spans="1:14">
      <c r="A29" s="67" t="s">
        <v>66</v>
      </c>
      <c r="B29" s="64" t="s">
        <v>38</v>
      </c>
      <c r="C29" s="59" t="s">
        <v>32</v>
      </c>
      <c r="D29" s="59"/>
      <c r="E29" s="59"/>
      <c r="F29" s="28" t="e">
        <f t="shared" si="0"/>
        <v>#DIV/0!</v>
      </c>
      <c r="G29" s="28" t="e">
        <f t="shared" si="1"/>
        <v>#DIV/0!</v>
      </c>
    </row>
    <row r="30" spans="1:14">
      <c r="A30" s="63" t="s">
        <v>67</v>
      </c>
      <c r="B30" s="64" t="s">
        <v>38</v>
      </c>
      <c r="C30" s="59" t="s">
        <v>32</v>
      </c>
      <c r="D30" s="59"/>
      <c r="E30" s="59"/>
      <c r="F30" s="28" t="e">
        <f t="shared" si="0"/>
        <v>#DIV/0!</v>
      </c>
      <c r="G30" s="28" t="e">
        <f t="shared" si="1"/>
        <v>#DIV/0!</v>
      </c>
    </row>
    <row r="31" spans="1:14">
      <c r="A31" s="63" t="s">
        <v>68</v>
      </c>
      <c r="B31" s="64" t="s">
        <v>38</v>
      </c>
      <c r="C31" s="59" t="s">
        <v>32</v>
      </c>
      <c r="D31" s="59"/>
      <c r="E31" s="59"/>
      <c r="F31" s="28" t="e">
        <f t="shared" si="0"/>
        <v>#DIV/0!</v>
      </c>
      <c r="G31" s="28" t="e">
        <f t="shared" si="1"/>
        <v>#DIV/0!</v>
      </c>
    </row>
    <row r="32" spans="1:14">
      <c r="A32" s="63" t="s">
        <v>69</v>
      </c>
      <c r="B32" s="64" t="s">
        <v>38</v>
      </c>
      <c r="C32" s="59" t="s">
        <v>32</v>
      </c>
      <c r="D32" s="59"/>
      <c r="E32" s="59"/>
      <c r="F32" s="28" t="e">
        <f t="shared" si="0"/>
        <v>#DIV/0!</v>
      </c>
      <c r="G32" s="28" t="e">
        <f t="shared" si="1"/>
        <v>#DIV/0!</v>
      </c>
    </row>
    <row r="33" spans="1:7">
      <c r="A33" s="63" t="s">
        <v>70</v>
      </c>
      <c r="B33" s="64"/>
      <c r="C33" s="59" t="s">
        <v>32</v>
      </c>
      <c r="D33" s="59"/>
      <c r="E33" s="59"/>
      <c r="F33" s="28" t="e">
        <f t="shared" si="0"/>
        <v>#DIV/0!</v>
      </c>
      <c r="G33" s="28" t="e">
        <f t="shared" si="1"/>
        <v>#DIV/0!</v>
      </c>
    </row>
    <row r="34" spans="1:7">
      <c r="A34" s="63" t="s">
        <v>71</v>
      </c>
      <c r="B34" s="64" t="s">
        <v>38</v>
      </c>
      <c r="C34" s="59" t="s">
        <v>32</v>
      </c>
      <c r="D34" s="59"/>
      <c r="E34" s="59"/>
      <c r="F34" s="28" t="e">
        <f t="shared" si="0"/>
        <v>#DIV/0!</v>
      </c>
      <c r="G34" s="28" t="e">
        <f t="shared" si="1"/>
        <v>#DIV/0!</v>
      </c>
    </row>
    <row r="35" spans="1:7">
      <c r="A35" s="63" t="s">
        <v>72</v>
      </c>
      <c r="B35" s="64" t="s">
        <v>38</v>
      </c>
      <c r="C35" s="59" t="s">
        <v>32</v>
      </c>
      <c r="D35" s="59"/>
      <c r="E35" s="59"/>
      <c r="F35" s="28" t="e">
        <f t="shared" si="0"/>
        <v>#DIV/0!</v>
      </c>
      <c r="G35" s="28" t="e">
        <f t="shared" si="1"/>
        <v>#DIV/0!</v>
      </c>
    </row>
    <row r="36" spans="1:7">
      <c r="A36" s="63" t="s">
        <v>73</v>
      </c>
      <c r="B36" s="64" t="s">
        <v>38</v>
      </c>
      <c r="C36" s="59" t="s">
        <v>32</v>
      </c>
      <c r="D36" s="59"/>
      <c r="E36" s="59"/>
      <c r="F36" s="28" t="e">
        <f t="shared" si="0"/>
        <v>#DIV/0!</v>
      </c>
      <c r="G36" s="28" t="e">
        <f t="shared" si="1"/>
        <v>#DIV/0!</v>
      </c>
    </row>
    <row r="37" spans="1:7">
      <c r="A37" s="27"/>
      <c r="B37" s="27"/>
      <c r="C37" s="27"/>
      <c r="D37" s="27"/>
      <c r="E37" s="27"/>
      <c r="F37" s="88"/>
      <c r="G37" s="88"/>
    </row>
  </sheetData>
  <mergeCells count="5">
    <mergeCell ref="K12:L12"/>
    <mergeCell ref="A1:G1"/>
    <mergeCell ref="I24:N24"/>
    <mergeCell ref="H12:J12"/>
    <mergeCell ref="H13:J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A16" workbookViewId="0">
      <selection activeCell="G36" sqref="G36"/>
    </sheetView>
  </sheetViews>
  <sheetFormatPr defaultColWidth="9" defaultRowHeight="17.25"/>
  <cols>
    <col min="1" max="1" width="27.5703125" style="1" bestFit="1" customWidth="1"/>
    <col min="2" max="2" width="4.42578125" style="1" bestFit="1" customWidth="1"/>
    <col min="3" max="3" width="4.42578125" style="1" customWidth="1"/>
    <col min="4" max="4" width="9.7109375" style="1" bestFit="1" customWidth="1"/>
    <col min="5" max="5" width="6.5703125" style="1" bestFit="1" customWidth="1"/>
    <col min="6" max="7" width="9" style="1" bestFit="1" customWidth="1"/>
    <col min="8" max="8" width="12.28515625" style="1" customWidth="1"/>
    <col min="9" max="9" width="6.140625" style="1" customWidth="1"/>
    <col min="10" max="10" width="5.7109375" style="1" bestFit="1" customWidth="1"/>
    <col min="11" max="11" width="12.7109375" style="1" bestFit="1" customWidth="1"/>
    <col min="12" max="12" width="5.7109375" style="1" bestFit="1" customWidth="1"/>
    <col min="13" max="13" width="4.140625" style="1" bestFit="1" customWidth="1"/>
    <col min="14" max="14" width="2.42578125" style="1" bestFit="1" customWidth="1"/>
    <col min="15" max="16384" width="9" style="1"/>
  </cols>
  <sheetData>
    <row r="1" spans="1:7">
      <c r="A1" s="93" t="s">
        <v>177</v>
      </c>
      <c r="B1" s="93"/>
      <c r="C1" s="93"/>
      <c r="D1" s="93"/>
      <c r="E1" s="93"/>
      <c r="F1" s="93"/>
      <c r="G1" s="93"/>
    </row>
    <row r="2" spans="1:7" s="81" customFormat="1" ht="34.5">
      <c r="A2" s="79" t="s">
        <v>25</v>
      </c>
      <c r="B2" s="80" t="s">
        <v>24</v>
      </c>
      <c r="C2" s="80" t="s">
        <v>39</v>
      </c>
      <c r="D2" s="80" t="s">
        <v>175</v>
      </c>
      <c r="E2" s="80" t="s">
        <v>176</v>
      </c>
      <c r="F2" s="79" t="s">
        <v>8</v>
      </c>
      <c r="G2" s="79" t="s">
        <v>20</v>
      </c>
    </row>
    <row r="3" spans="1:7">
      <c r="A3" s="71" t="s">
        <v>74</v>
      </c>
      <c r="B3" s="72"/>
      <c r="C3" s="59" t="s">
        <v>33</v>
      </c>
      <c r="D3" s="59"/>
      <c r="E3" s="59"/>
      <c r="F3" s="2" t="e">
        <f>ROUND(AVERAGE(D3:E3),"0")</f>
        <v>#DIV/0!</v>
      </c>
      <c r="G3" s="13" t="e">
        <f>IF(F3&gt;8,"HTT",IF(F3&gt;4,"HT","CHT"))</f>
        <v>#DIV/0!</v>
      </c>
    </row>
    <row r="4" spans="1:7">
      <c r="A4" s="65" t="s">
        <v>75</v>
      </c>
      <c r="B4" s="66" t="s">
        <v>38</v>
      </c>
      <c r="C4" s="59" t="s">
        <v>33</v>
      </c>
      <c r="D4" s="59"/>
      <c r="E4" s="59"/>
      <c r="F4" s="2" t="e">
        <f t="shared" ref="F4:F35" si="0">ROUND(AVERAGE(D4:E4),"0")</f>
        <v>#DIV/0!</v>
      </c>
      <c r="G4" s="13" t="e">
        <f t="shared" ref="G4:G35" si="1">IF(F4&gt;8,"HTT",IF(F4&gt;4,"HT","CHT"))</f>
        <v>#DIV/0!</v>
      </c>
    </row>
    <row r="5" spans="1:7">
      <c r="A5" s="73" t="s">
        <v>76</v>
      </c>
      <c r="B5" s="66" t="s">
        <v>38</v>
      </c>
      <c r="C5" s="59" t="s">
        <v>33</v>
      </c>
      <c r="D5" s="59"/>
      <c r="E5" s="59"/>
      <c r="F5" s="2" t="e">
        <f t="shared" si="0"/>
        <v>#DIV/0!</v>
      </c>
      <c r="G5" s="13" t="e">
        <f t="shared" si="1"/>
        <v>#DIV/0!</v>
      </c>
    </row>
    <row r="6" spans="1:7">
      <c r="A6" s="63" t="s">
        <v>77</v>
      </c>
      <c r="B6" s="64" t="s">
        <v>38</v>
      </c>
      <c r="C6" s="59" t="s">
        <v>33</v>
      </c>
      <c r="D6" s="59"/>
      <c r="E6" s="59"/>
      <c r="F6" s="2" t="e">
        <f t="shared" si="0"/>
        <v>#DIV/0!</v>
      </c>
      <c r="G6" s="13" t="e">
        <f t="shared" si="1"/>
        <v>#DIV/0!</v>
      </c>
    </row>
    <row r="7" spans="1:7">
      <c r="A7" s="63" t="s">
        <v>78</v>
      </c>
      <c r="B7" s="64"/>
      <c r="C7" s="59" t="s">
        <v>33</v>
      </c>
      <c r="D7" s="59"/>
      <c r="E7" s="59"/>
      <c r="F7" s="2" t="e">
        <f t="shared" si="0"/>
        <v>#DIV/0!</v>
      </c>
      <c r="G7" s="13" t="e">
        <f t="shared" si="1"/>
        <v>#DIV/0!</v>
      </c>
    </row>
    <row r="8" spans="1:7">
      <c r="A8" s="63" t="s">
        <v>79</v>
      </c>
      <c r="B8" s="64"/>
      <c r="C8" s="59" t="s">
        <v>33</v>
      </c>
      <c r="D8" s="59"/>
      <c r="E8" s="59"/>
      <c r="F8" s="2" t="e">
        <f t="shared" si="0"/>
        <v>#DIV/0!</v>
      </c>
      <c r="G8" s="13" t="e">
        <f t="shared" si="1"/>
        <v>#DIV/0!</v>
      </c>
    </row>
    <row r="9" spans="1:7">
      <c r="A9" s="63" t="s">
        <v>80</v>
      </c>
      <c r="B9" s="64"/>
      <c r="C9" s="59" t="s">
        <v>33</v>
      </c>
      <c r="D9" s="59"/>
      <c r="E9" s="59"/>
      <c r="F9" s="2" t="e">
        <f t="shared" si="0"/>
        <v>#DIV/0!</v>
      </c>
      <c r="G9" s="13" t="e">
        <f t="shared" si="1"/>
        <v>#DIV/0!</v>
      </c>
    </row>
    <row r="10" spans="1:7">
      <c r="A10" s="63" t="s">
        <v>81</v>
      </c>
      <c r="B10" s="64"/>
      <c r="C10" s="59" t="s">
        <v>33</v>
      </c>
      <c r="D10" s="59"/>
      <c r="E10" s="59"/>
      <c r="F10" s="2" t="e">
        <f t="shared" si="0"/>
        <v>#DIV/0!</v>
      </c>
      <c r="G10" s="13" t="e">
        <f t="shared" si="1"/>
        <v>#DIV/0!</v>
      </c>
    </row>
    <row r="11" spans="1:7">
      <c r="A11" s="63" t="s">
        <v>82</v>
      </c>
      <c r="B11" s="64"/>
      <c r="C11" s="59" t="s">
        <v>33</v>
      </c>
      <c r="D11" s="59"/>
      <c r="E11" s="59"/>
      <c r="F11" s="2" t="e">
        <f t="shared" si="0"/>
        <v>#DIV/0!</v>
      </c>
      <c r="G11" s="13" t="e">
        <f t="shared" si="1"/>
        <v>#DIV/0!</v>
      </c>
    </row>
    <row r="12" spans="1:7">
      <c r="A12" s="63" t="s">
        <v>83</v>
      </c>
      <c r="B12" s="64"/>
      <c r="C12" s="59" t="s">
        <v>33</v>
      </c>
      <c r="D12" s="59"/>
      <c r="E12" s="59"/>
      <c r="F12" s="2" t="e">
        <f t="shared" si="0"/>
        <v>#DIV/0!</v>
      </c>
      <c r="G12" s="13" t="e">
        <f t="shared" si="1"/>
        <v>#DIV/0!</v>
      </c>
    </row>
    <row r="13" spans="1:7">
      <c r="A13" s="63" t="s">
        <v>84</v>
      </c>
      <c r="B13" s="64"/>
      <c r="C13" s="59" t="s">
        <v>33</v>
      </c>
      <c r="D13" s="59"/>
      <c r="E13" s="59"/>
      <c r="F13" s="2" t="e">
        <f t="shared" si="0"/>
        <v>#DIV/0!</v>
      </c>
      <c r="G13" s="13" t="e">
        <f t="shared" si="1"/>
        <v>#DIV/0!</v>
      </c>
    </row>
    <row r="14" spans="1:7">
      <c r="A14" s="63" t="s">
        <v>85</v>
      </c>
      <c r="B14" s="64" t="s">
        <v>38</v>
      </c>
      <c r="C14" s="59" t="s">
        <v>33</v>
      </c>
      <c r="D14" s="59"/>
      <c r="E14" s="59"/>
      <c r="F14" s="2" t="e">
        <f t="shared" si="0"/>
        <v>#DIV/0!</v>
      </c>
      <c r="G14" s="13" t="e">
        <f t="shared" si="1"/>
        <v>#DIV/0!</v>
      </c>
    </row>
    <row r="15" spans="1:7">
      <c r="A15" s="63" t="s">
        <v>86</v>
      </c>
      <c r="B15" s="64" t="s">
        <v>38</v>
      </c>
      <c r="C15" s="59" t="s">
        <v>33</v>
      </c>
      <c r="D15" s="59"/>
      <c r="E15" s="59"/>
      <c r="F15" s="2" t="e">
        <f t="shared" si="0"/>
        <v>#DIV/0!</v>
      </c>
      <c r="G15" s="13" t="e">
        <f t="shared" si="1"/>
        <v>#DIV/0!</v>
      </c>
    </row>
    <row r="16" spans="1:7">
      <c r="A16" s="63" t="s">
        <v>87</v>
      </c>
      <c r="B16" s="64" t="s">
        <v>38</v>
      </c>
      <c r="C16" s="59" t="s">
        <v>33</v>
      </c>
      <c r="D16" s="59"/>
      <c r="E16" s="59"/>
      <c r="F16" s="2" t="e">
        <f t="shared" si="0"/>
        <v>#DIV/0!</v>
      </c>
      <c r="G16" s="13" t="e">
        <f t="shared" si="1"/>
        <v>#DIV/0!</v>
      </c>
    </row>
    <row r="17" spans="1:14">
      <c r="A17" s="67" t="s">
        <v>88</v>
      </c>
      <c r="B17" s="74" t="s">
        <v>38</v>
      </c>
      <c r="C17" s="59" t="s">
        <v>33</v>
      </c>
      <c r="D17" s="59"/>
      <c r="E17" s="59"/>
      <c r="F17" s="2" t="e">
        <f t="shared" si="0"/>
        <v>#DIV/0!</v>
      </c>
      <c r="G17" s="13" t="e">
        <f t="shared" si="1"/>
        <v>#DIV/0!</v>
      </c>
      <c r="H17" s="91" t="s">
        <v>9</v>
      </c>
      <c r="I17" s="92"/>
      <c r="J17" s="3"/>
      <c r="K17" s="91" t="s">
        <v>10</v>
      </c>
      <c r="L17" s="92"/>
    </row>
    <row r="18" spans="1:14">
      <c r="A18" s="63" t="s">
        <v>89</v>
      </c>
      <c r="B18" s="64"/>
      <c r="C18" s="59" t="s">
        <v>33</v>
      </c>
      <c r="D18" s="59"/>
      <c r="E18" s="59"/>
      <c r="F18" s="2" t="e">
        <f t="shared" si="0"/>
        <v>#DIV/0!</v>
      </c>
      <c r="G18" s="13" t="e">
        <f t="shared" si="1"/>
        <v>#DIV/0!</v>
      </c>
      <c r="H18" s="4"/>
      <c r="I18" s="5"/>
      <c r="J18" s="3"/>
      <c r="K18" s="6"/>
      <c r="L18" s="5"/>
    </row>
    <row r="19" spans="1:14">
      <c r="A19" s="73" t="s">
        <v>90</v>
      </c>
      <c r="B19" s="66" t="s">
        <v>38</v>
      </c>
      <c r="C19" s="59" t="s">
        <v>33</v>
      </c>
      <c r="D19" s="59"/>
      <c r="E19" s="59"/>
      <c r="F19" s="2" t="e">
        <f t="shared" si="0"/>
        <v>#DIV/0!</v>
      </c>
      <c r="G19" s="13" t="e">
        <f t="shared" si="1"/>
        <v>#DIV/0!</v>
      </c>
      <c r="H19" s="7" t="s">
        <v>0</v>
      </c>
      <c r="I19" s="3">
        <f>COUNTIF($F$3:$F$41,10)</f>
        <v>0</v>
      </c>
      <c r="J19" s="3"/>
      <c r="K19" s="3" t="s">
        <v>7</v>
      </c>
      <c r="L19" s="3">
        <f>COUNTIFS($F$3:$F$41,10,$B$3:$B$41,"x")</f>
        <v>0</v>
      </c>
    </row>
    <row r="20" spans="1:14">
      <c r="A20" s="63" t="s">
        <v>91</v>
      </c>
      <c r="B20" s="64"/>
      <c r="C20" s="59" t="s">
        <v>33</v>
      </c>
      <c r="D20" s="59"/>
      <c r="E20" s="59"/>
      <c r="F20" s="2" t="e">
        <f t="shared" si="0"/>
        <v>#DIV/0!</v>
      </c>
      <c r="G20" s="13" t="e">
        <f t="shared" si="1"/>
        <v>#DIV/0!</v>
      </c>
      <c r="H20" s="7" t="s">
        <v>1</v>
      </c>
      <c r="I20" s="3">
        <f>COUNTIF($F$3:$F$41,9)</f>
        <v>0</v>
      </c>
      <c r="J20" s="3"/>
      <c r="K20" s="3">
        <v>9</v>
      </c>
      <c r="L20" s="3">
        <f>COUNTIFS($F$3:$F$41,9,$B$3:$B$41,"x")</f>
        <v>0</v>
      </c>
    </row>
    <row r="21" spans="1:14">
      <c r="A21" s="63" t="s">
        <v>92</v>
      </c>
      <c r="B21" s="64"/>
      <c r="C21" s="59" t="s">
        <v>33</v>
      </c>
      <c r="D21" s="59"/>
      <c r="E21" s="59"/>
      <c r="F21" s="2" t="e">
        <f t="shared" si="0"/>
        <v>#DIV/0!</v>
      </c>
      <c r="G21" s="13" t="e">
        <f t="shared" si="1"/>
        <v>#DIV/0!</v>
      </c>
      <c r="H21" s="7" t="s">
        <v>2</v>
      </c>
      <c r="I21" s="3">
        <f>COUNTIF($F$3:$F$41,8)</f>
        <v>0</v>
      </c>
      <c r="J21" s="3"/>
      <c r="K21" s="3">
        <v>8</v>
      </c>
      <c r="L21" s="3">
        <f>COUNTIFS($F$3:$F$41,8,$B$3:$B$41,"x")</f>
        <v>0</v>
      </c>
    </row>
    <row r="22" spans="1:14">
      <c r="A22" s="63" t="s">
        <v>93</v>
      </c>
      <c r="B22" s="64"/>
      <c r="C22" s="59" t="s">
        <v>33</v>
      </c>
      <c r="D22" s="59"/>
      <c r="E22" s="59"/>
      <c r="F22" s="2" t="e">
        <f t="shared" si="0"/>
        <v>#DIV/0!</v>
      </c>
      <c r="G22" s="13" t="e">
        <f t="shared" si="1"/>
        <v>#DIV/0!</v>
      </c>
      <c r="H22" s="7" t="s">
        <v>3</v>
      </c>
      <c r="I22" s="3">
        <f>COUNTIF($F$3:$F$41,7)</f>
        <v>0</v>
      </c>
      <c r="J22" s="3"/>
      <c r="K22" s="3">
        <v>7</v>
      </c>
      <c r="L22" s="3">
        <f>COUNTIFS($F$3:$F$41,7,$B$3:$B$41,"x")</f>
        <v>0</v>
      </c>
    </row>
    <row r="23" spans="1:14">
      <c r="A23" s="67" t="s">
        <v>94</v>
      </c>
      <c r="B23" s="64" t="s">
        <v>38</v>
      </c>
      <c r="C23" s="59" t="s">
        <v>33</v>
      </c>
      <c r="D23" s="59"/>
      <c r="E23" s="59"/>
      <c r="F23" s="2" t="e">
        <f t="shared" si="0"/>
        <v>#DIV/0!</v>
      </c>
      <c r="G23" s="13" t="e">
        <f t="shared" si="1"/>
        <v>#DIV/0!</v>
      </c>
      <c r="H23" s="7" t="s">
        <v>4</v>
      </c>
      <c r="I23" s="3">
        <f>COUNTIF($F$3:$F$41,6)</f>
        <v>0</v>
      </c>
      <c r="J23" s="3"/>
      <c r="K23" s="3">
        <v>6</v>
      </c>
      <c r="L23" s="3">
        <f>COUNTIFS($F$3:$F$41,6,$B$3:$B$41,"x")</f>
        <v>0</v>
      </c>
    </row>
    <row r="24" spans="1:14">
      <c r="A24" s="63" t="s">
        <v>95</v>
      </c>
      <c r="B24" s="64" t="s">
        <v>38</v>
      </c>
      <c r="C24" s="59" t="s">
        <v>33</v>
      </c>
      <c r="D24" s="59"/>
      <c r="E24" s="59"/>
      <c r="F24" s="2" t="e">
        <f t="shared" si="0"/>
        <v>#DIV/0!</v>
      </c>
      <c r="G24" s="13" t="e">
        <f t="shared" si="1"/>
        <v>#DIV/0!</v>
      </c>
      <c r="H24" s="7" t="s">
        <v>5</v>
      </c>
      <c r="I24" s="3">
        <f>COUNTIF($F$3:$F$41,5)</f>
        <v>0</v>
      </c>
      <c r="J24" s="3"/>
      <c r="K24" s="3">
        <v>5</v>
      </c>
      <c r="L24" s="3">
        <f>COUNTIFS($F$3:$F$41,5,$B$3:$B$41,"x")</f>
        <v>0</v>
      </c>
    </row>
    <row r="25" spans="1:14">
      <c r="A25" s="75" t="s">
        <v>96</v>
      </c>
      <c r="B25" s="76"/>
      <c r="C25" s="59" t="s">
        <v>33</v>
      </c>
      <c r="D25" s="59"/>
      <c r="E25" s="59"/>
      <c r="F25" s="2" t="e">
        <f t="shared" si="0"/>
        <v>#DIV/0!</v>
      </c>
      <c r="G25" s="13" t="e">
        <f t="shared" si="1"/>
        <v>#DIV/0!</v>
      </c>
      <c r="H25" s="7" t="s">
        <v>6</v>
      </c>
      <c r="I25" s="3">
        <f>COUNTIF($F$3:$F$41,4)</f>
        <v>0</v>
      </c>
      <c r="J25" s="3"/>
      <c r="K25" s="3">
        <v>4</v>
      </c>
      <c r="L25" s="3">
        <f>COUNTIFS($F$3:$F$41,4,$B$3:$B$41,"x")</f>
        <v>0</v>
      </c>
    </row>
    <row r="26" spans="1:14">
      <c r="A26" s="63" t="s">
        <v>97</v>
      </c>
      <c r="B26" s="64"/>
      <c r="C26" s="59" t="s">
        <v>33</v>
      </c>
      <c r="D26" s="59"/>
      <c r="E26" s="59"/>
      <c r="F26" s="2" t="e">
        <f t="shared" si="0"/>
        <v>#DIV/0!</v>
      </c>
      <c r="G26" s="13" t="e">
        <f t="shared" si="1"/>
        <v>#DIV/0!</v>
      </c>
    </row>
    <row r="27" spans="1:14">
      <c r="A27" s="63" t="s">
        <v>98</v>
      </c>
      <c r="B27" s="64" t="s">
        <v>38</v>
      </c>
      <c r="C27" s="59" t="s">
        <v>33</v>
      </c>
      <c r="D27" s="59"/>
      <c r="E27" s="59"/>
      <c r="F27" s="2" t="e">
        <f t="shared" si="0"/>
        <v>#DIV/0!</v>
      </c>
      <c r="G27" s="13" t="e">
        <f t="shared" si="1"/>
        <v>#DIV/0!</v>
      </c>
      <c r="H27" s="8" t="s">
        <v>19</v>
      </c>
    </row>
    <row r="28" spans="1:14">
      <c r="A28" s="63" t="s">
        <v>99</v>
      </c>
      <c r="B28" s="64" t="s">
        <v>38</v>
      </c>
      <c r="C28" s="59" t="s">
        <v>33</v>
      </c>
      <c r="D28" s="59"/>
      <c r="E28" s="59"/>
      <c r="F28" s="2" t="e">
        <f t="shared" si="0"/>
        <v>#DIV/0!</v>
      </c>
      <c r="G28" s="13" t="e">
        <f t="shared" si="1"/>
        <v>#DIV/0!</v>
      </c>
      <c r="H28" s="1">
        <f>COUNTA($A$3:$A$48)</f>
        <v>33</v>
      </c>
    </row>
    <row r="29" spans="1:14">
      <c r="A29" s="63" t="s">
        <v>100</v>
      </c>
      <c r="B29" s="64"/>
      <c r="C29" s="59" t="s">
        <v>33</v>
      </c>
      <c r="D29" s="59"/>
      <c r="E29" s="59"/>
      <c r="F29" s="2" t="e">
        <f t="shared" si="0"/>
        <v>#DIV/0!</v>
      </c>
      <c r="G29" s="13" t="e">
        <f t="shared" si="1"/>
        <v>#DIV/0!</v>
      </c>
      <c r="I29" s="94" t="s">
        <v>29</v>
      </c>
      <c r="J29" s="95"/>
      <c r="K29" s="95"/>
      <c r="L29" s="95"/>
      <c r="M29" s="95"/>
      <c r="N29" s="96"/>
    </row>
    <row r="30" spans="1:14">
      <c r="A30" s="63" t="s">
        <v>101</v>
      </c>
      <c r="B30" s="64"/>
      <c r="C30" s="59" t="s">
        <v>33</v>
      </c>
      <c r="D30" s="59"/>
      <c r="E30" s="59"/>
      <c r="F30" s="2" t="e">
        <f t="shared" si="0"/>
        <v>#DIV/0!</v>
      </c>
      <c r="G30" s="13" t="e">
        <f t="shared" si="1"/>
        <v>#DIV/0!</v>
      </c>
      <c r="I30" s="14" t="s">
        <v>13</v>
      </c>
      <c r="J30" s="15" t="s">
        <v>16</v>
      </c>
      <c r="K30" s="15" t="s">
        <v>14</v>
      </c>
      <c r="L30" s="15" t="s">
        <v>16</v>
      </c>
      <c r="M30" s="15" t="s">
        <v>15</v>
      </c>
      <c r="N30" s="14" t="s">
        <v>16</v>
      </c>
    </row>
    <row r="31" spans="1:14">
      <c r="A31" s="67" t="s">
        <v>102</v>
      </c>
      <c r="B31" s="64"/>
      <c r="C31" s="59" t="s">
        <v>33</v>
      </c>
      <c r="D31" s="59"/>
      <c r="E31" s="59"/>
      <c r="F31" s="2" t="e">
        <f t="shared" si="0"/>
        <v>#DIV/0!</v>
      </c>
      <c r="G31" s="13" t="e">
        <f t="shared" si="1"/>
        <v>#DIV/0!</v>
      </c>
      <c r="I31" s="9">
        <f>COUNTIF($G$3:$G$40,"HTT")</f>
        <v>0</v>
      </c>
      <c r="J31" s="16">
        <f>(I31*100)/H28</f>
        <v>0</v>
      </c>
      <c r="K31" s="9">
        <f>COUNTIF($G$3:$G$40,"HT")</f>
        <v>0</v>
      </c>
      <c r="L31" s="17">
        <f>(K31*100)/H28</f>
        <v>0</v>
      </c>
      <c r="M31" s="10">
        <f>COUNTIF($G$3:$G$37,"CHT")</f>
        <v>0</v>
      </c>
      <c r="N31" s="10">
        <f>(M31*100)/H28</f>
        <v>0</v>
      </c>
    </row>
    <row r="32" spans="1:14">
      <c r="A32" s="63" t="s">
        <v>103</v>
      </c>
      <c r="B32" s="64" t="s">
        <v>38</v>
      </c>
      <c r="C32" s="59" t="s">
        <v>33</v>
      </c>
      <c r="D32" s="59"/>
      <c r="E32" s="59"/>
      <c r="F32" s="2" t="e">
        <f t="shared" si="0"/>
        <v>#DIV/0!</v>
      </c>
      <c r="G32" s="13" t="e">
        <f t="shared" si="1"/>
        <v>#DIV/0!</v>
      </c>
      <c r="I32" s="18"/>
      <c r="J32" s="19"/>
      <c r="K32" s="18"/>
      <c r="L32" s="20"/>
      <c r="M32" s="18"/>
      <c r="N32" s="18"/>
    </row>
    <row r="33" spans="1:7">
      <c r="A33" s="63" t="s">
        <v>104</v>
      </c>
      <c r="B33" s="64" t="s">
        <v>38</v>
      </c>
      <c r="C33" s="59" t="s">
        <v>33</v>
      </c>
      <c r="D33" s="59"/>
      <c r="E33" s="59"/>
      <c r="F33" s="2" t="e">
        <f t="shared" si="0"/>
        <v>#DIV/0!</v>
      </c>
      <c r="G33" s="13" t="e">
        <f t="shared" si="1"/>
        <v>#DIV/0!</v>
      </c>
    </row>
    <row r="34" spans="1:7">
      <c r="A34" s="63" t="s">
        <v>105</v>
      </c>
      <c r="B34" s="64" t="s">
        <v>38</v>
      </c>
      <c r="C34" s="59" t="s">
        <v>33</v>
      </c>
      <c r="D34" s="59"/>
      <c r="E34" s="59"/>
      <c r="F34" s="2" t="e">
        <f t="shared" si="0"/>
        <v>#DIV/0!</v>
      </c>
      <c r="G34" s="13" t="e">
        <f t="shared" si="1"/>
        <v>#DIV/0!</v>
      </c>
    </row>
    <row r="35" spans="1:7">
      <c r="A35" s="67" t="s">
        <v>106</v>
      </c>
      <c r="B35" s="74" t="s">
        <v>38</v>
      </c>
      <c r="C35" s="59" t="s">
        <v>33</v>
      </c>
      <c r="D35" s="59"/>
      <c r="E35" s="59"/>
      <c r="F35" s="2" t="e">
        <f t="shared" si="0"/>
        <v>#DIV/0!</v>
      </c>
      <c r="G35" s="13" t="e">
        <f t="shared" si="1"/>
        <v>#DIV/0!</v>
      </c>
    </row>
    <row r="36" spans="1:7">
      <c r="A36" s="29"/>
      <c r="B36" s="30"/>
      <c r="C36" s="59"/>
      <c r="D36" s="59"/>
      <c r="E36" s="59"/>
      <c r="F36" s="2"/>
      <c r="G36" s="13"/>
    </row>
    <row r="37" spans="1:7">
      <c r="A37" s="26"/>
      <c r="B37" s="25"/>
      <c r="C37" s="25"/>
      <c r="D37" s="25"/>
      <c r="E37" s="25"/>
      <c r="F37" s="25"/>
      <c r="G37" s="25"/>
    </row>
    <row r="38" spans="1:7">
      <c r="A38" s="27"/>
      <c r="B38" s="27"/>
      <c r="C38" s="27"/>
      <c r="D38" s="27"/>
      <c r="E38" s="27"/>
      <c r="F38" s="27"/>
      <c r="G38" s="27"/>
    </row>
  </sheetData>
  <mergeCells count="4">
    <mergeCell ref="H17:I17"/>
    <mergeCell ref="K17:L17"/>
    <mergeCell ref="A1:G1"/>
    <mergeCell ref="I29:N29"/>
  </mergeCells>
  <pageMargins left="0.11811023622047245" right="0.11811023622047245" top="0.15748031496062992" bottom="0.74803149606299213" header="0.19685039370078741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opLeftCell="A18" workbookViewId="0">
      <selection activeCell="F3" sqref="F3:F37"/>
    </sheetView>
  </sheetViews>
  <sheetFormatPr defaultColWidth="9" defaultRowHeight="17.25"/>
  <cols>
    <col min="1" max="1" width="24.85546875" style="1" bestFit="1" customWidth="1"/>
    <col min="2" max="2" width="3.85546875" style="1" bestFit="1" customWidth="1"/>
    <col min="3" max="3" width="5.140625" style="1" customWidth="1"/>
    <col min="4" max="4" width="9.7109375" style="1" bestFit="1" customWidth="1"/>
    <col min="5" max="5" width="6.5703125" style="1" bestFit="1" customWidth="1"/>
    <col min="6" max="7" width="9" style="1" bestFit="1" customWidth="1"/>
    <col min="8" max="8" width="8.42578125" style="1" bestFit="1" customWidth="1"/>
    <col min="9" max="9" width="5.140625" style="1" bestFit="1" customWidth="1"/>
    <col min="10" max="10" width="8.85546875" style="1" bestFit="1" customWidth="1"/>
    <col min="11" max="11" width="11.5703125" style="1" bestFit="1" customWidth="1"/>
    <col min="12" max="12" width="6.28515625" style="1" bestFit="1" customWidth="1"/>
    <col min="13" max="13" width="5.140625" style="1" bestFit="1" customWidth="1"/>
    <col min="14" max="14" width="3" style="1" bestFit="1" customWidth="1"/>
    <col min="15" max="16384" width="9" style="1"/>
  </cols>
  <sheetData>
    <row r="1" spans="1:12">
      <c r="A1" s="93" t="s">
        <v>177</v>
      </c>
      <c r="B1" s="93"/>
      <c r="C1" s="93"/>
      <c r="D1" s="93"/>
      <c r="E1" s="93"/>
      <c r="F1" s="93"/>
      <c r="G1" s="93"/>
    </row>
    <row r="2" spans="1:12" s="81" customFormat="1" ht="34.5">
      <c r="A2" s="79" t="s">
        <v>25</v>
      </c>
      <c r="B2" s="80" t="s">
        <v>24</v>
      </c>
      <c r="C2" s="80" t="s">
        <v>39</v>
      </c>
      <c r="D2" s="80" t="s">
        <v>175</v>
      </c>
      <c r="E2" s="80" t="s">
        <v>176</v>
      </c>
      <c r="F2" s="79" t="s">
        <v>8</v>
      </c>
      <c r="G2" s="79" t="s">
        <v>20</v>
      </c>
    </row>
    <row r="3" spans="1:12">
      <c r="A3" s="71" t="s">
        <v>107</v>
      </c>
      <c r="B3" s="72"/>
      <c r="C3" s="60" t="s">
        <v>34</v>
      </c>
      <c r="D3" s="60"/>
      <c r="E3" s="60"/>
      <c r="F3" s="2" t="e">
        <f>ROUND(AVERAGE(D3:E3),"0")</f>
        <v>#DIV/0!</v>
      </c>
      <c r="G3" s="2" t="e">
        <f>IF(F3&gt;8,"HTT",IF(F3&gt;4,"HT","CHT"))</f>
        <v>#DIV/0!</v>
      </c>
    </row>
    <row r="4" spans="1:12">
      <c r="A4" s="63" t="s">
        <v>108</v>
      </c>
      <c r="B4" s="64"/>
      <c r="C4" s="60" t="s">
        <v>34</v>
      </c>
      <c r="D4" s="60"/>
      <c r="E4" s="60"/>
      <c r="F4" s="2" t="e">
        <f t="shared" ref="F4:F37" si="0">ROUND(AVERAGE(D4:E4),"0")</f>
        <v>#DIV/0!</v>
      </c>
      <c r="G4" s="2" t="e">
        <f t="shared" ref="G4:G37" si="1">IF(F4&gt;8,"HTT",IF(F4&gt;4,"HT","CHT"))</f>
        <v>#DIV/0!</v>
      </c>
    </row>
    <row r="5" spans="1:12">
      <c r="A5" s="63" t="s">
        <v>109</v>
      </c>
      <c r="B5" s="64"/>
      <c r="C5" s="60" t="s">
        <v>34</v>
      </c>
      <c r="D5" s="60"/>
      <c r="E5" s="60"/>
      <c r="F5" s="2" t="e">
        <f t="shared" si="0"/>
        <v>#DIV/0!</v>
      </c>
      <c r="G5" s="2" t="e">
        <f t="shared" si="1"/>
        <v>#DIV/0!</v>
      </c>
    </row>
    <row r="6" spans="1:12">
      <c r="A6" s="63" t="s">
        <v>110</v>
      </c>
      <c r="B6" s="64" t="s">
        <v>38</v>
      </c>
      <c r="C6" s="60" t="s">
        <v>34</v>
      </c>
      <c r="D6" s="60"/>
      <c r="E6" s="60"/>
      <c r="F6" s="2" t="e">
        <f t="shared" si="0"/>
        <v>#DIV/0!</v>
      </c>
      <c r="G6" s="2" t="e">
        <f t="shared" si="1"/>
        <v>#DIV/0!</v>
      </c>
    </row>
    <row r="7" spans="1:12">
      <c r="A7" s="67" t="s">
        <v>111</v>
      </c>
      <c r="B7" s="77"/>
      <c r="C7" s="60" t="s">
        <v>34</v>
      </c>
      <c r="D7" s="60"/>
      <c r="E7" s="60"/>
      <c r="F7" s="2" t="e">
        <f t="shared" si="0"/>
        <v>#DIV/0!</v>
      </c>
      <c r="G7" s="2" t="e">
        <f t="shared" si="1"/>
        <v>#DIV/0!</v>
      </c>
    </row>
    <row r="8" spans="1:12">
      <c r="A8" s="63" t="s">
        <v>112</v>
      </c>
      <c r="B8" s="64"/>
      <c r="C8" s="60" t="s">
        <v>34</v>
      </c>
      <c r="D8" s="60"/>
      <c r="E8" s="60"/>
      <c r="F8" s="2" t="e">
        <f t="shared" si="0"/>
        <v>#DIV/0!</v>
      </c>
      <c r="G8" s="2" t="e">
        <f t="shared" si="1"/>
        <v>#DIV/0!</v>
      </c>
    </row>
    <row r="9" spans="1:12">
      <c r="A9" s="63" t="s">
        <v>113</v>
      </c>
      <c r="B9" s="64"/>
      <c r="C9" s="60" t="s">
        <v>34</v>
      </c>
      <c r="D9" s="60"/>
      <c r="E9" s="60"/>
      <c r="F9" s="2" t="e">
        <f t="shared" si="0"/>
        <v>#DIV/0!</v>
      </c>
      <c r="G9" s="2" t="e">
        <f t="shared" si="1"/>
        <v>#DIV/0!</v>
      </c>
    </row>
    <row r="10" spans="1:12">
      <c r="A10" s="63" t="s">
        <v>114</v>
      </c>
      <c r="B10" s="64"/>
      <c r="C10" s="60" t="s">
        <v>34</v>
      </c>
      <c r="D10" s="60"/>
      <c r="E10" s="60"/>
      <c r="F10" s="2" t="e">
        <f t="shared" si="0"/>
        <v>#DIV/0!</v>
      </c>
      <c r="G10" s="2" t="e">
        <f t="shared" si="1"/>
        <v>#DIV/0!</v>
      </c>
      <c r="H10" s="91" t="s">
        <v>9</v>
      </c>
      <c r="I10" s="92"/>
      <c r="J10" s="3"/>
      <c r="K10" s="91" t="s">
        <v>10</v>
      </c>
      <c r="L10" s="92"/>
    </row>
    <row r="11" spans="1:12">
      <c r="A11" s="75" t="s">
        <v>115</v>
      </c>
      <c r="B11" s="76" t="s">
        <v>38</v>
      </c>
      <c r="C11" s="60" t="s">
        <v>34</v>
      </c>
      <c r="D11" s="60"/>
      <c r="E11" s="60"/>
      <c r="F11" s="2" t="e">
        <f t="shared" si="0"/>
        <v>#DIV/0!</v>
      </c>
      <c r="G11" s="2" t="e">
        <f t="shared" si="1"/>
        <v>#DIV/0!</v>
      </c>
      <c r="H11" s="4"/>
      <c r="I11" s="5"/>
      <c r="J11" s="3"/>
      <c r="K11" s="6"/>
      <c r="L11" s="5"/>
    </row>
    <row r="12" spans="1:12">
      <c r="A12" s="63" t="s">
        <v>116</v>
      </c>
      <c r="B12" s="64"/>
      <c r="C12" s="60" t="s">
        <v>34</v>
      </c>
      <c r="D12" s="60"/>
      <c r="E12" s="60"/>
      <c r="F12" s="2" t="e">
        <f t="shared" si="0"/>
        <v>#DIV/0!</v>
      </c>
      <c r="G12" s="2" t="e">
        <f t="shared" si="1"/>
        <v>#DIV/0!</v>
      </c>
      <c r="H12" s="7" t="s">
        <v>0</v>
      </c>
      <c r="I12" s="3">
        <f>COUNTIF($F$3:$F$36,10)</f>
        <v>0</v>
      </c>
      <c r="J12" s="3"/>
      <c r="K12" s="3" t="s">
        <v>7</v>
      </c>
      <c r="L12" s="3">
        <f>COUNTIFS($F$3:$F$36,10,$B$3:$B$36,"x")</f>
        <v>0</v>
      </c>
    </row>
    <row r="13" spans="1:12">
      <c r="A13" s="63" t="s">
        <v>117</v>
      </c>
      <c r="B13" s="64"/>
      <c r="C13" s="60" t="s">
        <v>34</v>
      </c>
      <c r="D13" s="60"/>
      <c r="E13" s="60"/>
      <c r="F13" s="2" t="e">
        <f t="shared" si="0"/>
        <v>#DIV/0!</v>
      </c>
      <c r="G13" s="2" t="e">
        <f t="shared" si="1"/>
        <v>#DIV/0!</v>
      </c>
      <c r="H13" s="7" t="s">
        <v>1</v>
      </c>
      <c r="I13" s="3">
        <f>COUNTIF($F$3:$F$36,9)</f>
        <v>0</v>
      </c>
      <c r="J13" s="3"/>
      <c r="K13" s="3">
        <v>9</v>
      </c>
      <c r="L13" s="3">
        <f>COUNTIFS($F$3:$F$36,9,$B$3:$B$36,"x")</f>
        <v>0</v>
      </c>
    </row>
    <row r="14" spans="1:12">
      <c r="A14" s="63" t="s">
        <v>118</v>
      </c>
      <c r="B14" s="64"/>
      <c r="C14" s="60" t="s">
        <v>34</v>
      </c>
      <c r="D14" s="60"/>
      <c r="E14" s="60"/>
      <c r="F14" s="2" t="e">
        <f t="shared" si="0"/>
        <v>#DIV/0!</v>
      </c>
      <c r="G14" s="2" t="e">
        <f t="shared" si="1"/>
        <v>#DIV/0!</v>
      </c>
      <c r="H14" s="7" t="s">
        <v>2</v>
      </c>
      <c r="I14" s="3">
        <f>COUNTIF($F$3:$F$36,8)</f>
        <v>0</v>
      </c>
      <c r="J14" s="3"/>
      <c r="K14" s="3">
        <v>8</v>
      </c>
      <c r="L14" s="3">
        <f>COUNTIFS($F$3:$F$36,8,$B$3:$B$36,"x")</f>
        <v>0</v>
      </c>
    </row>
    <row r="15" spans="1:12">
      <c r="A15" s="63" t="s">
        <v>119</v>
      </c>
      <c r="B15" s="64"/>
      <c r="C15" s="60" t="s">
        <v>34</v>
      </c>
      <c r="D15" s="60"/>
      <c r="E15" s="60"/>
      <c r="F15" s="2" t="e">
        <f t="shared" si="0"/>
        <v>#DIV/0!</v>
      </c>
      <c r="G15" s="2" t="e">
        <f t="shared" si="1"/>
        <v>#DIV/0!</v>
      </c>
      <c r="H15" s="7" t="s">
        <v>3</v>
      </c>
      <c r="I15" s="3">
        <f>COUNTIF($F$3:$F$36,7)</f>
        <v>0</v>
      </c>
      <c r="J15" s="3"/>
      <c r="K15" s="3">
        <v>7</v>
      </c>
      <c r="L15" s="3">
        <f>COUNTIFS($F$3:$F$36,7,$B$3:$B$36,"x")</f>
        <v>0</v>
      </c>
    </row>
    <row r="16" spans="1:12">
      <c r="A16" s="63" t="s">
        <v>120</v>
      </c>
      <c r="B16" s="64" t="s">
        <v>38</v>
      </c>
      <c r="C16" s="60" t="s">
        <v>34</v>
      </c>
      <c r="D16" s="60"/>
      <c r="E16" s="60"/>
      <c r="F16" s="2" t="e">
        <f t="shared" si="0"/>
        <v>#DIV/0!</v>
      </c>
      <c r="G16" s="2" t="e">
        <f t="shared" si="1"/>
        <v>#DIV/0!</v>
      </c>
      <c r="H16" s="7" t="s">
        <v>4</v>
      </c>
      <c r="I16" s="3">
        <f>COUNTIF($F$3:$F$36,6)</f>
        <v>0</v>
      </c>
      <c r="J16" s="3"/>
      <c r="K16" s="3">
        <v>6</v>
      </c>
      <c r="L16" s="3">
        <f>COUNTIFS($F$3:$F$36,6,$B$3:$B$36,"x")</f>
        <v>0</v>
      </c>
    </row>
    <row r="17" spans="1:14">
      <c r="A17" s="63" t="s">
        <v>121</v>
      </c>
      <c r="B17" s="64" t="s">
        <v>38</v>
      </c>
      <c r="C17" s="60" t="s">
        <v>34</v>
      </c>
      <c r="D17" s="60"/>
      <c r="E17" s="60"/>
      <c r="F17" s="2" t="e">
        <f t="shared" si="0"/>
        <v>#DIV/0!</v>
      </c>
      <c r="G17" s="2" t="e">
        <f t="shared" si="1"/>
        <v>#DIV/0!</v>
      </c>
      <c r="H17" s="7" t="s">
        <v>5</v>
      </c>
      <c r="I17" s="3">
        <f>COUNTIF($F$3:$F$36,5)</f>
        <v>0</v>
      </c>
      <c r="J17" s="3"/>
      <c r="K17" s="3">
        <v>5</v>
      </c>
      <c r="L17" s="3">
        <f>COUNTIFS($F$3:$F$36,5,$B$3:$B$36,"x")</f>
        <v>0</v>
      </c>
    </row>
    <row r="18" spans="1:14">
      <c r="A18" s="67" t="s">
        <v>122</v>
      </c>
      <c r="B18" s="64"/>
      <c r="C18" s="60" t="s">
        <v>34</v>
      </c>
      <c r="D18" s="60"/>
      <c r="E18" s="60"/>
      <c r="F18" s="2" t="e">
        <f t="shared" si="0"/>
        <v>#DIV/0!</v>
      </c>
      <c r="G18" s="2" t="e">
        <f t="shared" si="1"/>
        <v>#DIV/0!</v>
      </c>
      <c r="H18" s="7" t="s">
        <v>6</v>
      </c>
      <c r="I18" s="3">
        <f>COUNTIF($F$3:$F$36,4)</f>
        <v>0</v>
      </c>
      <c r="J18" s="3"/>
      <c r="K18" s="3">
        <v>4</v>
      </c>
      <c r="L18" s="3">
        <f>COUNTIFS($F$3:$F$36,4,$B$3:$B$36,"x")</f>
        <v>0</v>
      </c>
    </row>
    <row r="19" spans="1:14">
      <c r="A19" s="63" t="s">
        <v>123</v>
      </c>
      <c r="B19" s="64"/>
      <c r="C19" s="60" t="s">
        <v>34</v>
      </c>
      <c r="D19" s="60"/>
      <c r="E19" s="60"/>
      <c r="F19" s="2" t="e">
        <f t="shared" si="0"/>
        <v>#DIV/0!</v>
      </c>
      <c r="G19" s="2" t="e">
        <f t="shared" si="1"/>
        <v>#DIV/0!</v>
      </c>
    </row>
    <row r="20" spans="1:14">
      <c r="A20" s="63" t="s">
        <v>124</v>
      </c>
      <c r="B20" s="64" t="s">
        <v>38</v>
      </c>
      <c r="C20" s="60" t="s">
        <v>34</v>
      </c>
      <c r="D20" s="60"/>
      <c r="E20" s="60"/>
      <c r="F20" s="2" t="e">
        <f t="shared" si="0"/>
        <v>#DIV/0!</v>
      </c>
      <c r="G20" s="2" t="e">
        <f t="shared" si="1"/>
        <v>#DIV/0!</v>
      </c>
      <c r="H20" s="8" t="s">
        <v>19</v>
      </c>
    </row>
    <row r="21" spans="1:14">
      <c r="A21" s="63" t="s">
        <v>125</v>
      </c>
      <c r="B21" s="64"/>
      <c r="C21" s="60" t="s">
        <v>34</v>
      </c>
      <c r="D21" s="60"/>
      <c r="E21" s="60"/>
      <c r="F21" s="2" t="e">
        <f t="shared" si="0"/>
        <v>#DIV/0!</v>
      </c>
      <c r="G21" s="2" t="e">
        <f t="shared" si="1"/>
        <v>#DIV/0!</v>
      </c>
      <c r="H21" s="1">
        <f>COUNTA($A$3:$A$43)</f>
        <v>35</v>
      </c>
    </row>
    <row r="22" spans="1:14">
      <c r="A22" s="63" t="s">
        <v>126</v>
      </c>
      <c r="B22" s="64"/>
      <c r="C22" s="60" t="s">
        <v>34</v>
      </c>
      <c r="D22" s="60"/>
      <c r="E22" s="60"/>
      <c r="F22" s="2" t="e">
        <f t="shared" si="0"/>
        <v>#DIV/0!</v>
      </c>
      <c r="G22" s="2" t="e">
        <f t="shared" si="1"/>
        <v>#DIV/0!</v>
      </c>
      <c r="I22" s="94" t="s">
        <v>29</v>
      </c>
      <c r="J22" s="95"/>
      <c r="K22" s="95"/>
      <c r="L22" s="95"/>
      <c r="M22" s="95"/>
      <c r="N22" s="96"/>
    </row>
    <row r="23" spans="1:14">
      <c r="A23" s="63" t="s">
        <v>127</v>
      </c>
      <c r="B23" s="64"/>
      <c r="C23" s="60" t="s">
        <v>34</v>
      </c>
      <c r="D23" s="60"/>
      <c r="E23" s="60"/>
      <c r="F23" s="2" t="e">
        <f t="shared" si="0"/>
        <v>#DIV/0!</v>
      </c>
      <c r="G23" s="2" t="e">
        <f t="shared" si="1"/>
        <v>#DIV/0!</v>
      </c>
      <c r="I23" s="9" t="s">
        <v>13</v>
      </c>
      <c r="J23" s="9" t="s">
        <v>16</v>
      </c>
      <c r="K23" s="9" t="s">
        <v>14</v>
      </c>
      <c r="L23" s="10" t="s">
        <v>16</v>
      </c>
      <c r="M23" s="10" t="s">
        <v>15</v>
      </c>
      <c r="N23" s="10" t="s">
        <v>16</v>
      </c>
    </row>
    <row r="24" spans="1:14">
      <c r="A24" s="63" t="s">
        <v>128</v>
      </c>
      <c r="B24" s="64" t="s">
        <v>38</v>
      </c>
      <c r="C24" s="60" t="s">
        <v>34</v>
      </c>
      <c r="D24" s="60"/>
      <c r="E24" s="60"/>
      <c r="F24" s="2" t="e">
        <f t="shared" si="0"/>
        <v>#DIV/0!</v>
      </c>
      <c r="G24" s="2" t="e">
        <f t="shared" si="1"/>
        <v>#DIV/0!</v>
      </c>
      <c r="I24" s="3">
        <f>COUNTIF($G$3:$G$35,"HTT")</f>
        <v>0</v>
      </c>
      <c r="J24" s="21">
        <f>(I24*100)/H21</f>
        <v>0</v>
      </c>
      <c r="K24" s="3">
        <f>COUNTIF($G$3:$G$35,"HT")</f>
        <v>0</v>
      </c>
      <c r="L24" s="12">
        <f>(K24*100)/H21</f>
        <v>0</v>
      </c>
      <c r="M24" s="3">
        <f>COUNTIF($G$3:$G$40,"CHT")</f>
        <v>0</v>
      </c>
      <c r="N24" s="3">
        <f>(M24*100)/H21</f>
        <v>0</v>
      </c>
    </row>
    <row r="25" spans="1:14">
      <c r="A25" s="63" t="s">
        <v>129</v>
      </c>
      <c r="B25" s="64" t="s">
        <v>38</v>
      </c>
      <c r="C25" s="60" t="s">
        <v>34</v>
      </c>
      <c r="D25" s="60"/>
      <c r="E25" s="60"/>
      <c r="F25" s="2" t="e">
        <f t="shared" si="0"/>
        <v>#DIV/0!</v>
      </c>
      <c r="G25" s="2" t="e">
        <f t="shared" si="1"/>
        <v>#DIV/0!</v>
      </c>
    </row>
    <row r="26" spans="1:14">
      <c r="A26" s="63" t="s">
        <v>130</v>
      </c>
      <c r="B26" s="64" t="s">
        <v>38</v>
      </c>
      <c r="C26" s="60" t="s">
        <v>34</v>
      </c>
      <c r="D26" s="60"/>
      <c r="E26" s="60"/>
      <c r="F26" s="2" t="e">
        <f t="shared" si="0"/>
        <v>#DIV/0!</v>
      </c>
      <c r="G26" s="2" t="e">
        <f t="shared" si="1"/>
        <v>#DIV/0!</v>
      </c>
    </row>
    <row r="27" spans="1:14">
      <c r="A27" s="63" t="s">
        <v>131</v>
      </c>
      <c r="B27" s="64"/>
      <c r="C27" s="60" t="s">
        <v>34</v>
      </c>
      <c r="D27" s="60"/>
      <c r="E27" s="60"/>
      <c r="F27" s="2" t="e">
        <f t="shared" si="0"/>
        <v>#DIV/0!</v>
      </c>
      <c r="G27" s="2" t="e">
        <f t="shared" si="1"/>
        <v>#DIV/0!</v>
      </c>
    </row>
    <row r="28" spans="1:14">
      <c r="A28" s="63" t="s">
        <v>132</v>
      </c>
      <c r="B28" s="64" t="s">
        <v>38</v>
      </c>
      <c r="C28" s="60" t="s">
        <v>34</v>
      </c>
      <c r="D28" s="60"/>
      <c r="E28" s="60"/>
      <c r="F28" s="2" t="e">
        <f t="shared" si="0"/>
        <v>#DIV/0!</v>
      </c>
      <c r="G28" s="2" t="e">
        <f t="shared" si="1"/>
        <v>#DIV/0!</v>
      </c>
    </row>
    <row r="29" spans="1:14">
      <c r="A29" s="63" t="s">
        <v>133</v>
      </c>
      <c r="B29" s="64" t="s">
        <v>38</v>
      </c>
      <c r="C29" s="60" t="s">
        <v>34</v>
      </c>
      <c r="D29" s="60"/>
      <c r="E29" s="60"/>
      <c r="F29" s="2" t="e">
        <f t="shared" si="0"/>
        <v>#DIV/0!</v>
      </c>
      <c r="G29" s="2" t="e">
        <f t="shared" si="1"/>
        <v>#DIV/0!</v>
      </c>
    </row>
    <row r="30" spans="1:14">
      <c r="A30" s="63" t="s">
        <v>134</v>
      </c>
      <c r="B30" s="64"/>
      <c r="C30" s="60" t="s">
        <v>34</v>
      </c>
      <c r="D30" s="60"/>
      <c r="E30" s="60"/>
      <c r="F30" s="2" t="e">
        <f t="shared" si="0"/>
        <v>#DIV/0!</v>
      </c>
      <c r="G30" s="2" t="e">
        <f t="shared" si="1"/>
        <v>#DIV/0!</v>
      </c>
    </row>
    <row r="31" spans="1:14">
      <c r="A31" s="63" t="s">
        <v>135</v>
      </c>
      <c r="B31" s="64" t="s">
        <v>38</v>
      </c>
      <c r="C31" s="60" t="s">
        <v>34</v>
      </c>
      <c r="D31" s="60"/>
      <c r="E31" s="60"/>
      <c r="F31" s="2" t="e">
        <f t="shared" si="0"/>
        <v>#DIV/0!</v>
      </c>
      <c r="G31" s="2" t="e">
        <f t="shared" si="1"/>
        <v>#DIV/0!</v>
      </c>
    </row>
    <row r="32" spans="1:14">
      <c r="A32" s="63" t="s">
        <v>136</v>
      </c>
      <c r="B32" s="64"/>
      <c r="C32" s="60" t="s">
        <v>34</v>
      </c>
      <c r="D32" s="60"/>
      <c r="E32" s="60"/>
      <c r="F32" s="2" t="e">
        <f t="shared" si="0"/>
        <v>#DIV/0!</v>
      </c>
      <c r="G32" s="2" t="e">
        <f t="shared" si="1"/>
        <v>#DIV/0!</v>
      </c>
    </row>
    <row r="33" spans="1:7">
      <c r="A33" s="63" t="s">
        <v>137</v>
      </c>
      <c r="B33" s="64"/>
      <c r="C33" s="60" t="s">
        <v>34</v>
      </c>
      <c r="D33" s="60"/>
      <c r="E33" s="60"/>
      <c r="F33" s="2" t="e">
        <f t="shared" si="0"/>
        <v>#DIV/0!</v>
      </c>
      <c r="G33" s="2" t="e">
        <f t="shared" si="1"/>
        <v>#DIV/0!</v>
      </c>
    </row>
    <row r="34" spans="1:7">
      <c r="A34" s="63" t="s">
        <v>138</v>
      </c>
      <c r="B34" s="64" t="s">
        <v>38</v>
      </c>
      <c r="C34" s="60" t="s">
        <v>34</v>
      </c>
      <c r="D34" s="60"/>
      <c r="E34" s="60"/>
      <c r="F34" s="2" t="e">
        <f t="shared" si="0"/>
        <v>#DIV/0!</v>
      </c>
      <c r="G34" s="2" t="e">
        <f t="shared" si="1"/>
        <v>#DIV/0!</v>
      </c>
    </row>
    <row r="35" spans="1:7">
      <c r="A35" s="63" t="s">
        <v>139</v>
      </c>
      <c r="B35" s="64" t="s">
        <v>38</v>
      </c>
      <c r="C35" s="60" t="s">
        <v>34</v>
      </c>
      <c r="D35" s="60"/>
      <c r="E35" s="60"/>
      <c r="F35" s="2" t="e">
        <f t="shared" si="0"/>
        <v>#DIV/0!</v>
      </c>
      <c r="G35" s="2" t="e">
        <f t="shared" si="1"/>
        <v>#DIV/0!</v>
      </c>
    </row>
    <row r="36" spans="1:7">
      <c r="A36" s="67" t="s">
        <v>140</v>
      </c>
      <c r="B36" s="64" t="s">
        <v>38</v>
      </c>
      <c r="C36" s="60" t="s">
        <v>34</v>
      </c>
      <c r="D36" s="60"/>
      <c r="E36" s="60"/>
      <c r="F36" s="2" t="e">
        <f t="shared" si="0"/>
        <v>#DIV/0!</v>
      </c>
      <c r="G36" s="2" t="e">
        <f t="shared" si="1"/>
        <v>#DIV/0!</v>
      </c>
    </row>
    <row r="37" spans="1:7">
      <c r="A37" s="69" t="s">
        <v>141</v>
      </c>
      <c r="B37" s="70" t="s">
        <v>38</v>
      </c>
      <c r="C37" s="60" t="s">
        <v>34</v>
      </c>
      <c r="D37" s="60"/>
      <c r="E37" s="60"/>
      <c r="F37" s="2" t="e">
        <f t="shared" si="0"/>
        <v>#DIV/0!</v>
      </c>
      <c r="G37" s="2" t="e">
        <f t="shared" si="1"/>
        <v>#DIV/0!</v>
      </c>
    </row>
  </sheetData>
  <mergeCells count="4">
    <mergeCell ref="H10:I10"/>
    <mergeCell ref="K10:L10"/>
    <mergeCell ref="A1:G1"/>
    <mergeCell ref="I22:N22"/>
  </mergeCells>
  <pageMargins left="0.11811023622047245" right="0.11811023622047245" top="0.19685039370078741" bottom="0.19685039370078741" header="0.19685039370078741" footer="0.1968503937007874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7" workbookViewId="0">
      <selection activeCell="F3" sqref="F3"/>
    </sheetView>
  </sheetViews>
  <sheetFormatPr defaultColWidth="9" defaultRowHeight="17.25"/>
  <cols>
    <col min="1" max="1" width="28" style="1" customWidth="1"/>
    <col min="2" max="2" width="4.28515625" style="1" customWidth="1"/>
    <col min="3" max="3" width="5.28515625" style="1" customWidth="1"/>
    <col min="4" max="4" width="10.5703125" style="1" customWidth="1"/>
    <col min="5" max="5" width="7.7109375" style="1" customWidth="1"/>
    <col min="6" max="6" width="9.85546875" style="1" bestFit="1" customWidth="1"/>
    <col min="7" max="7" width="9" style="1" bestFit="1" customWidth="1"/>
    <col min="8" max="8" width="18" style="1" customWidth="1"/>
    <col min="9" max="9" width="5.140625" style="1" bestFit="1" customWidth="1"/>
    <col min="10" max="10" width="8.85546875" style="1" bestFit="1" customWidth="1"/>
    <col min="11" max="11" width="12.7109375" style="1" bestFit="1" customWidth="1"/>
    <col min="12" max="12" width="6.28515625" style="1" bestFit="1" customWidth="1"/>
    <col min="13" max="13" width="5.140625" style="1" bestFit="1" customWidth="1"/>
    <col min="14" max="14" width="3" style="1" bestFit="1" customWidth="1"/>
    <col min="15" max="16384" width="9" style="1"/>
  </cols>
  <sheetData>
    <row r="1" spans="1:12">
      <c r="A1" s="93" t="s">
        <v>177</v>
      </c>
      <c r="B1" s="93"/>
      <c r="C1" s="93"/>
      <c r="D1" s="93"/>
      <c r="E1" s="93"/>
      <c r="F1" s="93"/>
      <c r="G1" s="93"/>
    </row>
    <row r="2" spans="1:12" s="81" customFormat="1" ht="34.5">
      <c r="A2" s="79" t="s">
        <v>25</v>
      </c>
      <c r="B2" s="80" t="s">
        <v>24</v>
      </c>
      <c r="C2" s="80" t="s">
        <v>39</v>
      </c>
      <c r="D2" s="80" t="s">
        <v>175</v>
      </c>
      <c r="E2" s="80" t="s">
        <v>176</v>
      </c>
      <c r="F2" s="79" t="s">
        <v>8</v>
      </c>
      <c r="G2" s="79" t="s">
        <v>20</v>
      </c>
    </row>
    <row r="3" spans="1:12">
      <c r="A3" s="71" t="s">
        <v>142</v>
      </c>
      <c r="B3" s="72" t="s">
        <v>38</v>
      </c>
      <c r="C3" s="59" t="s">
        <v>35</v>
      </c>
      <c r="D3" s="59"/>
      <c r="E3" s="59"/>
      <c r="F3" s="2" t="e">
        <f>ROUND(AVERAGE(D3:E3),"0")</f>
        <v>#DIV/0!</v>
      </c>
      <c r="G3" s="23" t="e">
        <f>IF(F3&gt;8,"HTT",IF(F3&gt;4,"HT","CHT"))</f>
        <v>#DIV/0!</v>
      </c>
      <c r="H3" s="24"/>
      <c r="I3" s="22"/>
      <c r="J3" s="22"/>
      <c r="K3" s="22"/>
      <c r="L3" s="22"/>
    </row>
    <row r="4" spans="1:12">
      <c r="A4" s="63" t="s">
        <v>143</v>
      </c>
      <c r="B4" s="64" t="s">
        <v>38</v>
      </c>
      <c r="C4" s="59" t="s">
        <v>35</v>
      </c>
      <c r="D4" s="59"/>
      <c r="E4" s="59"/>
      <c r="F4" s="2" t="e">
        <f t="shared" ref="F4:F35" si="0">ROUND(AVERAGE(D4:E4),"0")</f>
        <v>#DIV/0!</v>
      </c>
      <c r="G4" s="23" t="e">
        <f t="shared" ref="G4:G35" si="1">IF(F4&gt;8,"HTT",IF(F4&gt;4,"HT","CHT"))</f>
        <v>#DIV/0!</v>
      </c>
      <c r="H4" s="24"/>
      <c r="I4" s="22"/>
      <c r="J4" s="22"/>
      <c r="K4" s="22"/>
      <c r="L4" s="22"/>
    </row>
    <row r="5" spans="1:12">
      <c r="A5" s="63" t="s">
        <v>144</v>
      </c>
      <c r="B5" s="64" t="s">
        <v>38</v>
      </c>
      <c r="C5" s="59" t="s">
        <v>35</v>
      </c>
      <c r="D5" s="59"/>
      <c r="E5" s="59"/>
      <c r="F5" s="2" t="e">
        <f t="shared" si="0"/>
        <v>#DIV/0!</v>
      </c>
      <c r="G5" s="23" t="e">
        <f t="shared" si="1"/>
        <v>#DIV/0!</v>
      </c>
      <c r="H5" s="24"/>
      <c r="I5" s="22"/>
      <c r="J5" s="22"/>
      <c r="K5" s="22"/>
      <c r="L5" s="22"/>
    </row>
    <row r="6" spans="1:12">
      <c r="A6" s="63" t="s">
        <v>145</v>
      </c>
      <c r="B6" s="64" t="s">
        <v>38</v>
      </c>
      <c r="C6" s="59" t="s">
        <v>35</v>
      </c>
      <c r="D6" s="59"/>
      <c r="E6" s="59"/>
      <c r="F6" s="2" t="e">
        <f t="shared" si="0"/>
        <v>#DIV/0!</v>
      </c>
      <c r="G6" s="23" t="e">
        <f t="shared" si="1"/>
        <v>#DIV/0!</v>
      </c>
      <c r="H6" s="24"/>
      <c r="I6" s="22"/>
      <c r="J6" s="22"/>
      <c r="K6" s="22"/>
      <c r="L6" s="22"/>
    </row>
    <row r="7" spans="1:12">
      <c r="A7" s="63" t="s">
        <v>146</v>
      </c>
      <c r="B7" s="64"/>
      <c r="C7" s="59" t="s">
        <v>35</v>
      </c>
      <c r="D7" s="59"/>
      <c r="E7" s="59"/>
      <c r="F7" s="2" t="e">
        <f t="shared" si="0"/>
        <v>#DIV/0!</v>
      </c>
      <c r="G7" s="23" t="e">
        <f t="shared" si="1"/>
        <v>#DIV/0!</v>
      </c>
      <c r="H7" s="24"/>
      <c r="I7" s="22"/>
      <c r="J7" s="22"/>
      <c r="K7" s="22"/>
      <c r="L7" s="22"/>
    </row>
    <row r="8" spans="1:12">
      <c r="A8" s="63" t="s">
        <v>147</v>
      </c>
      <c r="B8" s="64" t="s">
        <v>38</v>
      </c>
      <c r="C8" s="59" t="s">
        <v>35</v>
      </c>
      <c r="D8" s="59"/>
      <c r="E8" s="59"/>
      <c r="F8" s="2" t="e">
        <f t="shared" si="0"/>
        <v>#DIV/0!</v>
      </c>
      <c r="G8" s="2" t="e">
        <f t="shared" si="1"/>
        <v>#DIV/0!</v>
      </c>
      <c r="H8" s="22"/>
      <c r="I8" s="22"/>
      <c r="J8" s="22"/>
      <c r="K8" s="22"/>
      <c r="L8" s="22"/>
    </row>
    <row r="9" spans="1:12">
      <c r="A9" s="63" t="s">
        <v>148</v>
      </c>
      <c r="B9" s="64"/>
      <c r="C9" s="59" t="s">
        <v>35</v>
      </c>
      <c r="D9" s="59"/>
      <c r="E9" s="59"/>
      <c r="F9" s="2" t="e">
        <f t="shared" si="0"/>
        <v>#DIV/0!</v>
      </c>
      <c r="G9" s="2" t="e">
        <f t="shared" si="1"/>
        <v>#DIV/0!</v>
      </c>
    </row>
    <row r="10" spans="1:12">
      <c r="A10" s="63" t="s">
        <v>149</v>
      </c>
      <c r="B10" s="64"/>
      <c r="C10" s="59" t="s">
        <v>35</v>
      </c>
      <c r="D10" s="59"/>
      <c r="E10" s="59"/>
      <c r="F10" s="2" t="e">
        <f t="shared" si="0"/>
        <v>#DIV/0!</v>
      </c>
      <c r="G10" s="2" t="e">
        <f t="shared" si="1"/>
        <v>#DIV/0!</v>
      </c>
      <c r="H10" s="97" t="s">
        <v>9</v>
      </c>
      <c r="I10" s="97"/>
      <c r="J10" s="92"/>
      <c r="K10" s="91" t="s">
        <v>10</v>
      </c>
      <c r="L10" s="92"/>
    </row>
    <row r="11" spans="1:12">
      <c r="A11" s="63" t="s">
        <v>150</v>
      </c>
      <c r="B11" s="64" t="s">
        <v>38</v>
      </c>
      <c r="C11" s="59" t="s">
        <v>35</v>
      </c>
      <c r="D11" s="59"/>
      <c r="E11" s="59"/>
      <c r="F11" s="2" t="e">
        <f t="shared" si="0"/>
        <v>#DIV/0!</v>
      </c>
      <c r="G11" s="2" t="e">
        <f t="shared" si="1"/>
        <v>#DIV/0!</v>
      </c>
      <c r="H11" s="97"/>
      <c r="I11" s="97"/>
      <c r="J11" s="92"/>
      <c r="K11" s="6"/>
      <c r="L11" s="5"/>
    </row>
    <row r="12" spans="1:12">
      <c r="A12" s="63" t="s">
        <v>151</v>
      </c>
      <c r="B12" s="64" t="s">
        <v>38</v>
      </c>
      <c r="C12" s="59" t="s">
        <v>35</v>
      </c>
      <c r="D12" s="59"/>
      <c r="E12" s="59"/>
      <c r="F12" s="2" t="e">
        <f t="shared" si="0"/>
        <v>#DIV/0!</v>
      </c>
      <c r="G12" s="2" t="e">
        <f t="shared" si="1"/>
        <v>#DIV/0!</v>
      </c>
      <c r="H12" s="7" t="s">
        <v>0</v>
      </c>
      <c r="I12" s="3">
        <f>COUNTIF($F$3:$F$38,10)</f>
        <v>0</v>
      </c>
      <c r="J12" s="3"/>
      <c r="K12" s="3" t="s">
        <v>7</v>
      </c>
      <c r="L12" s="3">
        <f>COUNTIFS($F$3:$F$38,10,$B$3:$B$38,"x")</f>
        <v>0</v>
      </c>
    </row>
    <row r="13" spans="1:12">
      <c r="A13" s="63" t="s">
        <v>152</v>
      </c>
      <c r="B13" s="64"/>
      <c r="C13" s="59" t="s">
        <v>35</v>
      </c>
      <c r="D13" s="59"/>
      <c r="E13" s="59"/>
      <c r="F13" s="2" t="e">
        <f t="shared" si="0"/>
        <v>#DIV/0!</v>
      </c>
      <c r="G13" s="2" t="e">
        <f t="shared" si="1"/>
        <v>#DIV/0!</v>
      </c>
      <c r="H13" s="7" t="s">
        <v>1</v>
      </c>
      <c r="I13" s="3">
        <f>COUNTIF($F$3:$F$38,9)</f>
        <v>0</v>
      </c>
      <c r="J13" s="3"/>
      <c r="K13" s="3">
        <v>9</v>
      </c>
      <c r="L13" s="3">
        <f>COUNTIFS($F$3:$F$38,9,$B$3:$B$38,"x")</f>
        <v>0</v>
      </c>
    </row>
    <row r="14" spans="1:12">
      <c r="A14" s="63" t="s">
        <v>153</v>
      </c>
      <c r="B14" s="64"/>
      <c r="C14" s="59" t="s">
        <v>35</v>
      </c>
      <c r="D14" s="59"/>
      <c r="E14" s="59"/>
      <c r="F14" s="2" t="e">
        <f t="shared" si="0"/>
        <v>#DIV/0!</v>
      </c>
      <c r="G14" s="2" t="e">
        <f t="shared" si="1"/>
        <v>#DIV/0!</v>
      </c>
      <c r="H14" s="7" t="s">
        <v>2</v>
      </c>
      <c r="I14" s="3">
        <f>COUNTIF($F$3:$F$38,8)</f>
        <v>0</v>
      </c>
      <c r="J14" s="3"/>
      <c r="K14" s="3">
        <v>8</v>
      </c>
      <c r="L14" s="3">
        <f>COUNTIFS($F$3:$F$38,8,$B$3:$B$38,"x")</f>
        <v>0</v>
      </c>
    </row>
    <row r="15" spans="1:12">
      <c r="A15" s="63" t="s">
        <v>154</v>
      </c>
      <c r="B15" s="64"/>
      <c r="C15" s="59" t="s">
        <v>35</v>
      </c>
      <c r="D15" s="59"/>
      <c r="E15" s="59"/>
      <c r="F15" s="2" t="e">
        <f t="shared" si="0"/>
        <v>#DIV/0!</v>
      </c>
      <c r="G15" s="2" t="e">
        <f t="shared" si="1"/>
        <v>#DIV/0!</v>
      </c>
      <c r="H15" s="7" t="s">
        <v>3</v>
      </c>
      <c r="I15" s="3">
        <f>COUNTIF($F$3:$F$38,7)</f>
        <v>0</v>
      </c>
      <c r="J15" s="3"/>
      <c r="K15" s="3">
        <v>7</v>
      </c>
      <c r="L15" s="3">
        <f>COUNTIFS($F$3:$F$38,7,$B$3:$B$38,"x")</f>
        <v>0</v>
      </c>
    </row>
    <row r="16" spans="1:12">
      <c r="A16" s="63" t="s">
        <v>155</v>
      </c>
      <c r="B16" s="64" t="s">
        <v>38</v>
      </c>
      <c r="C16" s="59" t="s">
        <v>35</v>
      </c>
      <c r="D16" s="59"/>
      <c r="E16" s="59"/>
      <c r="F16" s="2" t="e">
        <f t="shared" si="0"/>
        <v>#DIV/0!</v>
      </c>
      <c r="G16" s="2" t="e">
        <f t="shared" si="1"/>
        <v>#DIV/0!</v>
      </c>
      <c r="H16" s="7" t="s">
        <v>4</v>
      </c>
      <c r="I16" s="3">
        <f>COUNTIF($F$3:$F$38,6)</f>
        <v>0</v>
      </c>
      <c r="J16" s="3"/>
      <c r="K16" s="3">
        <v>6</v>
      </c>
      <c r="L16" s="3">
        <f>COUNTIFS($F$3:$F$38,6,$B$3:$B$38,"x")</f>
        <v>0</v>
      </c>
    </row>
    <row r="17" spans="1:14">
      <c r="A17" s="67" t="s">
        <v>156</v>
      </c>
      <c r="B17" s="64" t="s">
        <v>38</v>
      </c>
      <c r="C17" s="59" t="s">
        <v>35</v>
      </c>
      <c r="D17" s="59"/>
      <c r="E17" s="59"/>
      <c r="F17" s="2" t="e">
        <f t="shared" si="0"/>
        <v>#DIV/0!</v>
      </c>
      <c r="G17" s="2" t="e">
        <f t="shared" si="1"/>
        <v>#DIV/0!</v>
      </c>
      <c r="H17" s="7" t="s">
        <v>5</v>
      </c>
      <c r="I17" s="3">
        <f>COUNTIF($F$3:$F$38,5)</f>
        <v>0</v>
      </c>
      <c r="J17" s="3"/>
      <c r="K17" s="3">
        <v>5</v>
      </c>
      <c r="L17" s="3">
        <f>COUNTIFS($F$3:$F$38,5,$B$3:$B$38,"x")</f>
        <v>0</v>
      </c>
    </row>
    <row r="18" spans="1:14">
      <c r="A18" s="65" t="s">
        <v>157</v>
      </c>
      <c r="B18" s="66"/>
      <c r="C18" s="59" t="s">
        <v>35</v>
      </c>
      <c r="D18" s="59"/>
      <c r="E18" s="59"/>
      <c r="F18" s="2" t="e">
        <f t="shared" si="0"/>
        <v>#DIV/0!</v>
      </c>
      <c r="G18" s="2" t="e">
        <f t="shared" si="1"/>
        <v>#DIV/0!</v>
      </c>
      <c r="H18" s="7" t="s">
        <v>6</v>
      </c>
      <c r="I18" s="3">
        <f>COUNTIF($F$3:$F$38,4)</f>
        <v>0</v>
      </c>
      <c r="J18" s="3"/>
      <c r="K18" s="3">
        <v>4</v>
      </c>
      <c r="L18" s="3">
        <f>COUNTIFS($F$3:$F$38,4,$B$3:$B$38,"x")</f>
        <v>0</v>
      </c>
    </row>
    <row r="19" spans="1:14">
      <c r="A19" s="67" t="s">
        <v>158</v>
      </c>
      <c r="B19" s="64"/>
      <c r="C19" s="59" t="s">
        <v>35</v>
      </c>
      <c r="D19" s="59"/>
      <c r="E19" s="59"/>
      <c r="F19" s="2" t="e">
        <f t="shared" si="0"/>
        <v>#DIV/0!</v>
      </c>
      <c r="G19" s="2" t="e">
        <f t="shared" si="1"/>
        <v>#DIV/0!</v>
      </c>
    </row>
    <row r="20" spans="1:14">
      <c r="A20" s="75" t="s">
        <v>159</v>
      </c>
      <c r="B20" s="76" t="s">
        <v>38</v>
      </c>
      <c r="C20" s="59" t="s">
        <v>35</v>
      </c>
      <c r="D20" s="59"/>
      <c r="E20" s="59"/>
      <c r="F20" s="2" t="e">
        <f t="shared" si="0"/>
        <v>#DIV/0!</v>
      </c>
      <c r="G20" s="2" t="e">
        <f t="shared" si="1"/>
        <v>#DIV/0!</v>
      </c>
      <c r="H20" s="8" t="s">
        <v>19</v>
      </c>
    </row>
    <row r="21" spans="1:14">
      <c r="A21" s="78" t="s">
        <v>160</v>
      </c>
      <c r="B21" s="66"/>
      <c r="C21" s="59" t="s">
        <v>35</v>
      </c>
      <c r="D21" s="59"/>
      <c r="E21" s="59"/>
      <c r="F21" s="2" t="e">
        <f t="shared" si="0"/>
        <v>#DIV/0!</v>
      </c>
      <c r="G21" s="2" t="e">
        <f t="shared" si="1"/>
        <v>#DIV/0!</v>
      </c>
      <c r="H21" s="1">
        <f>COUNTA($A$3:$A$45)</f>
        <v>33</v>
      </c>
    </row>
    <row r="22" spans="1:14">
      <c r="A22" s="63" t="s">
        <v>161</v>
      </c>
      <c r="B22" s="64" t="s">
        <v>38</v>
      </c>
      <c r="C22" s="59" t="s">
        <v>35</v>
      </c>
      <c r="D22" s="59"/>
      <c r="E22" s="59"/>
      <c r="F22" s="2" t="e">
        <f t="shared" si="0"/>
        <v>#DIV/0!</v>
      </c>
      <c r="G22" s="2" t="e">
        <f t="shared" si="1"/>
        <v>#DIV/0!</v>
      </c>
      <c r="I22" s="94" t="s">
        <v>29</v>
      </c>
      <c r="J22" s="95"/>
      <c r="K22" s="95"/>
      <c r="L22" s="95"/>
      <c r="M22" s="95"/>
      <c r="N22" s="96"/>
    </row>
    <row r="23" spans="1:14">
      <c r="A23" s="63" t="s">
        <v>162</v>
      </c>
      <c r="B23" s="64"/>
      <c r="C23" s="59" t="s">
        <v>35</v>
      </c>
      <c r="D23" s="59"/>
      <c r="E23" s="59"/>
      <c r="F23" s="2" t="e">
        <f t="shared" si="0"/>
        <v>#DIV/0!</v>
      </c>
      <c r="G23" s="2" t="e">
        <f t="shared" si="1"/>
        <v>#DIV/0!</v>
      </c>
      <c r="I23" s="9" t="s">
        <v>13</v>
      </c>
      <c r="J23" s="9" t="s">
        <v>16</v>
      </c>
      <c r="K23" s="9" t="s">
        <v>14</v>
      </c>
      <c r="L23" s="10" t="s">
        <v>16</v>
      </c>
      <c r="M23" s="10" t="s">
        <v>15</v>
      </c>
      <c r="N23" s="10" t="s">
        <v>16</v>
      </c>
    </row>
    <row r="24" spans="1:14">
      <c r="A24" s="63" t="s">
        <v>163</v>
      </c>
      <c r="B24" s="64" t="s">
        <v>38</v>
      </c>
      <c r="C24" s="59" t="s">
        <v>35</v>
      </c>
      <c r="D24" s="59"/>
      <c r="E24" s="59"/>
      <c r="F24" s="2" t="e">
        <f t="shared" si="0"/>
        <v>#DIV/0!</v>
      </c>
      <c r="G24" s="2" t="e">
        <f t="shared" si="1"/>
        <v>#DIV/0!</v>
      </c>
      <c r="I24" s="3">
        <f>COUNTIF($G$3:$G$37,"HTT")</f>
        <v>0</v>
      </c>
      <c r="J24" s="21">
        <f>(I24*100)/H21</f>
        <v>0</v>
      </c>
      <c r="K24" s="3">
        <f>COUNTIF($G$3:$G$37,"HT")</f>
        <v>0</v>
      </c>
      <c r="L24" s="12">
        <f>(K24*100)/H21</f>
        <v>0</v>
      </c>
      <c r="M24" s="3">
        <f>COUNTIF($G$3:$G$40,"CHT")</f>
        <v>0</v>
      </c>
      <c r="N24" s="3">
        <f>(M24*100)/H21</f>
        <v>0</v>
      </c>
    </row>
    <row r="25" spans="1:14">
      <c r="A25" s="67" t="s">
        <v>164</v>
      </c>
      <c r="B25" s="64"/>
      <c r="C25" s="59" t="s">
        <v>35</v>
      </c>
      <c r="D25" s="59"/>
      <c r="E25" s="59"/>
      <c r="F25" s="2" t="e">
        <f t="shared" si="0"/>
        <v>#DIV/0!</v>
      </c>
      <c r="G25" s="2" t="e">
        <f t="shared" si="1"/>
        <v>#DIV/0!</v>
      </c>
    </row>
    <row r="26" spans="1:14">
      <c r="A26" s="63" t="s">
        <v>165</v>
      </c>
      <c r="B26" s="64"/>
      <c r="C26" s="59" t="s">
        <v>35</v>
      </c>
      <c r="D26" s="59"/>
      <c r="E26" s="59"/>
      <c r="F26" s="2" t="e">
        <f t="shared" si="0"/>
        <v>#DIV/0!</v>
      </c>
      <c r="G26" s="2" t="e">
        <f t="shared" si="1"/>
        <v>#DIV/0!</v>
      </c>
    </row>
    <row r="27" spans="1:14">
      <c r="A27" s="63" t="s">
        <v>166</v>
      </c>
      <c r="B27" s="64"/>
      <c r="C27" s="59" t="s">
        <v>35</v>
      </c>
      <c r="D27" s="59"/>
      <c r="E27" s="59"/>
      <c r="F27" s="2" t="e">
        <f t="shared" si="0"/>
        <v>#DIV/0!</v>
      </c>
      <c r="G27" s="2" t="e">
        <f t="shared" si="1"/>
        <v>#DIV/0!</v>
      </c>
    </row>
    <row r="28" spans="1:14">
      <c r="A28" s="63" t="s">
        <v>167</v>
      </c>
      <c r="B28" s="64" t="s">
        <v>38</v>
      </c>
      <c r="C28" s="59" t="s">
        <v>35</v>
      </c>
      <c r="D28" s="59"/>
      <c r="E28" s="59"/>
      <c r="F28" s="2" t="e">
        <f t="shared" si="0"/>
        <v>#DIV/0!</v>
      </c>
      <c r="G28" s="2" t="e">
        <f t="shared" si="1"/>
        <v>#DIV/0!</v>
      </c>
    </row>
    <row r="29" spans="1:14">
      <c r="A29" s="65" t="s">
        <v>168</v>
      </c>
      <c r="B29" s="66"/>
      <c r="C29" s="59" t="s">
        <v>35</v>
      </c>
      <c r="D29" s="59"/>
      <c r="E29" s="59"/>
      <c r="F29" s="2" t="e">
        <f t="shared" si="0"/>
        <v>#DIV/0!</v>
      </c>
      <c r="G29" s="2" t="e">
        <f t="shared" si="1"/>
        <v>#DIV/0!</v>
      </c>
    </row>
    <row r="30" spans="1:14">
      <c r="A30" s="63" t="s">
        <v>169</v>
      </c>
      <c r="B30" s="64"/>
      <c r="C30" s="59" t="s">
        <v>35</v>
      </c>
      <c r="D30" s="59"/>
      <c r="E30" s="59"/>
      <c r="F30" s="2" t="e">
        <f t="shared" si="0"/>
        <v>#DIV/0!</v>
      </c>
      <c r="G30" s="2" t="e">
        <f t="shared" si="1"/>
        <v>#DIV/0!</v>
      </c>
    </row>
    <row r="31" spans="1:14">
      <c r="A31" s="63" t="s">
        <v>170</v>
      </c>
      <c r="B31" s="64"/>
      <c r="C31" s="59" t="s">
        <v>35</v>
      </c>
      <c r="D31" s="59"/>
      <c r="E31" s="59"/>
      <c r="F31" s="2" t="e">
        <f t="shared" si="0"/>
        <v>#DIV/0!</v>
      </c>
      <c r="G31" s="2" t="e">
        <f t="shared" si="1"/>
        <v>#DIV/0!</v>
      </c>
    </row>
    <row r="32" spans="1:14">
      <c r="A32" s="63" t="s">
        <v>171</v>
      </c>
      <c r="B32" s="64" t="s">
        <v>38</v>
      </c>
      <c r="C32" s="59" t="s">
        <v>35</v>
      </c>
      <c r="D32" s="59"/>
      <c r="E32" s="59"/>
      <c r="F32" s="2" t="e">
        <f t="shared" si="0"/>
        <v>#DIV/0!</v>
      </c>
      <c r="G32" s="2" t="e">
        <f t="shared" si="1"/>
        <v>#DIV/0!</v>
      </c>
    </row>
    <row r="33" spans="1:7">
      <c r="A33" s="75" t="s">
        <v>172</v>
      </c>
      <c r="B33" s="76"/>
      <c r="C33" s="59" t="s">
        <v>35</v>
      </c>
      <c r="D33" s="59"/>
      <c r="E33" s="59"/>
      <c r="F33" s="2" t="e">
        <f t="shared" si="0"/>
        <v>#DIV/0!</v>
      </c>
      <c r="G33" s="2" t="e">
        <f t="shared" si="1"/>
        <v>#DIV/0!</v>
      </c>
    </row>
    <row r="34" spans="1:7">
      <c r="A34" s="82" t="s">
        <v>173</v>
      </c>
      <c r="B34" s="83" t="s">
        <v>38</v>
      </c>
      <c r="C34" s="59" t="s">
        <v>35</v>
      </c>
      <c r="D34" s="59"/>
      <c r="E34" s="59"/>
      <c r="F34" s="84" t="e">
        <f t="shared" si="0"/>
        <v>#DIV/0!</v>
      </c>
      <c r="G34" s="84" t="e">
        <f t="shared" si="1"/>
        <v>#DIV/0!</v>
      </c>
    </row>
    <row r="35" spans="1:7" s="27" customFormat="1">
      <c r="A35" s="85" t="s">
        <v>174</v>
      </c>
      <c r="B35" s="86" t="s">
        <v>38</v>
      </c>
      <c r="C35" s="87" t="s">
        <v>35</v>
      </c>
      <c r="D35" s="87"/>
      <c r="E35" s="87"/>
      <c r="F35" s="2" t="e">
        <f t="shared" si="0"/>
        <v>#DIV/0!</v>
      </c>
      <c r="G35" s="2" t="e">
        <f t="shared" si="1"/>
        <v>#DIV/0!</v>
      </c>
    </row>
  </sheetData>
  <mergeCells count="5">
    <mergeCell ref="I22:N22"/>
    <mergeCell ref="A1:G1"/>
    <mergeCell ref="K10:L10"/>
    <mergeCell ref="H10:J10"/>
    <mergeCell ref="H11:J11"/>
  </mergeCells>
  <pageMargins left="0.11811023622047245" right="0.11811023622047245" top="0.19685039370078741" bottom="0.15748031496062992" header="0.11811023622047245" footer="0.19685039370078741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workbookViewId="0">
      <selection activeCell="L24" sqref="L24"/>
    </sheetView>
  </sheetViews>
  <sheetFormatPr defaultColWidth="9" defaultRowHeight="12" customHeight="1"/>
  <cols>
    <col min="1" max="1" width="8.42578125" style="31" bestFit="1" customWidth="1"/>
    <col min="2" max="2" width="7.42578125" style="31" bestFit="1" customWidth="1"/>
    <col min="3" max="3" width="7.140625" style="31" bestFit="1" customWidth="1"/>
    <col min="4" max="5" width="7.140625" style="31" customWidth="1"/>
    <col min="6" max="6" width="5.28515625" style="31" bestFit="1" customWidth="1"/>
    <col min="7" max="7" width="6.85546875" style="31" bestFit="1" customWidth="1"/>
    <col min="8" max="8" width="5.7109375" style="31" customWidth="1"/>
    <col min="9" max="9" width="6.85546875" style="31" bestFit="1" customWidth="1"/>
    <col min="10" max="10" width="4.5703125" style="31" bestFit="1" customWidth="1"/>
    <col min="11" max="11" width="6.85546875" style="31" bestFit="1" customWidth="1"/>
    <col min="12" max="12" width="7.42578125" style="31" customWidth="1"/>
    <col min="13" max="13" width="7.85546875" style="31" customWidth="1"/>
    <col min="14" max="14" width="7.140625" style="31" customWidth="1"/>
    <col min="15" max="15" width="7" style="31" bestFit="1" customWidth="1"/>
    <col min="16" max="16" width="8.140625" style="31" customWidth="1"/>
    <col min="17" max="17" width="6.5703125" style="31" customWidth="1"/>
    <col min="18" max="18" width="6.85546875" style="31" bestFit="1" customWidth="1"/>
    <col min="19" max="20" width="6" style="31" customWidth="1"/>
    <col min="21" max="21" width="6.7109375" style="31" customWidth="1"/>
    <col min="22" max="22" width="9.7109375" style="31" bestFit="1" customWidth="1"/>
    <col min="23" max="23" width="6.5703125" style="31" bestFit="1" customWidth="1"/>
    <col min="24" max="24" width="2.5703125" style="31" bestFit="1" customWidth="1"/>
    <col min="25" max="25" width="9" style="31" bestFit="1" customWidth="1"/>
    <col min="26" max="26" width="9.85546875" style="31" bestFit="1" customWidth="1"/>
    <col min="27" max="16384" width="9" style="31"/>
  </cols>
  <sheetData>
    <row r="1" spans="1:23" ht="12" customHeight="1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3" ht="12" customHeight="1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3" ht="12" customHeight="1">
      <c r="A3" s="100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23" ht="12" customHeight="1">
      <c r="A4" s="32" t="s">
        <v>11</v>
      </c>
      <c r="B4" s="32" t="s">
        <v>12</v>
      </c>
      <c r="C4" s="32" t="s">
        <v>18</v>
      </c>
      <c r="D4" s="32" t="s">
        <v>13</v>
      </c>
      <c r="E4" s="32" t="s">
        <v>16</v>
      </c>
      <c r="F4" s="32" t="s">
        <v>14</v>
      </c>
      <c r="G4" s="32" t="s">
        <v>16</v>
      </c>
      <c r="H4" s="32" t="s">
        <v>15</v>
      </c>
      <c r="I4" s="32" t="s">
        <v>16</v>
      </c>
      <c r="K4" s="102" t="s">
        <v>21</v>
      </c>
      <c r="L4" s="103"/>
      <c r="M4" s="33" t="s">
        <v>13</v>
      </c>
      <c r="N4" s="33" t="s">
        <v>16</v>
      </c>
      <c r="O4" s="34" t="s">
        <v>14</v>
      </c>
      <c r="P4" s="34" t="s">
        <v>16</v>
      </c>
      <c r="Q4" s="34" t="s">
        <v>15</v>
      </c>
      <c r="R4" s="35" t="s">
        <v>16</v>
      </c>
    </row>
    <row r="5" spans="1:23" ht="12" customHeight="1">
      <c r="A5" s="104">
        <v>3</v>
      </c>
      <c r="B5" s="35" t="s">
        <v>32</v>
      </c>
      <c r="C5" s="32">
        <f>COUNTA('2a'!$A$3:$A$40)</f>
        <v>34</v>
      </c>
      <c r="D5" s="32">
        <f>COUNTIF('2a'!$G$3:$G$40,"HTT")</f>
        <v>0</v>
      </c>
      <c r="E5" s="36">
        <f>(D5*100)/C5</f>
        <v>0</v>
      </c>
      <c r="F5" s="32">
        <f>COUNTIF('2a'!$G$3:$G$40,"HT")</f>
        <v>2</v>
      </c>
      <c r="G5" s="36">
        <f t="shared" ref="G5:G9" si="0">(F5*100)/C5</f>
        <v>5.882352941176471</v>
      </c>
      <c r="H5" s="32">
        <f>COUNTIF('2a'!$G$3:$G$40,"CHT")</f>
        <v>1</v>
      </c>
      <c r="I5" s="37">
        <f t="shared" ref="I5:I9" si="1">(H5*100)/C5</f>
        <v>2.9411764705882355</v>
      </c>
      <c r="K5" s="35" t="s">
        <v>32</v>
      </c>
      <c r="L5" s="32">
        <f>COUNTIF('2a'!$B$3:$B$40,"X")</f>
        <v>17</v>
      </c>
      <c r="M5" s="32">
        <f>COUNTIFS('2a'!$G$3:$G$39,"HTT",'2a'!$B$3:$B$39,"x")</f>
        <v>0</v>
      </c>
      <c r="N5" s="37">
        <f>(M5*100)/L5</f>
        <v>0</v>
      </c>
      <c r="O5" s="32">
        <f>COUNTIFS('2a'!$G$3:$G$39,"HT",'2a'!$B$3:$B$39,"x")</f>
        <v>1</v>
      </c>
      <c r="P5" s="36">
        <f t="shared" ref="P5:P9" si="2">(O5*100)/L5</f>
        <v>5.882352941176471</v>
      </c>
      <c r="Q5" s="32">
        <f>COUNTIFS('2a'!$G$3:$G$40,"CHT",'2a'!$B$3:$B$40,"x")</f>
        <v>0</v>
      </c>
      <c r="R5" s="37">
        <f t="shared" ref="R5:R9" si="3">(Q5*100)/L5</f>
        <v>0</v>
      </c>
    </row>
    <row r="6" spans="1:23" ht="12" customHeight="1">
      <c r="A6" s="104"/>
      <c r="B6" s="35" t="s">
        <v>33</v>
      </c>
      <c r="C6" s="32">
        <f>COUNTA('2b'!$A$3:$A$41)</f>
        <v>33</v>
      </c>
      <c r="D6" s="32">
        <f>COUNTIF('2b'!$G$3:$G$41,"HTT")</f>
        <v>0</v>
      </c>
      <c r="E6" s="36">
        <f t="shared" ref="E6:E9" si="4">(D6*100)/C6</f>
        <v>0</v>
      </c>
      <c r="F6" s="32">
        <f>COUNTIF('2b'!$G$3:$G$41,"HT")</f>
        <v>0</v>
      </c>
      <c r="G6" s="36">
        <f t="shared" si="0"/>
        <v>0</v>
      </c>
      <c r="H6" s="32">
        <f>COUNTIF('2b'!$G$3:$G$41,"CHT")</f>
        <v>0</v>
      </c>
      <c r="I6" s="36">
        <f t="shared" si="1"/>
        <v>0</v>
      </c>
      <c r="K6" s="35" t="s">
        <v>33</v>
      </c>
      <c r="L6" s="32">
        <f>COUNTIF('2b'!$B$3:$B$41,"X")</f>
        <v>16</v>
      </c>
      <c r="M6" s="32">
        <f>COUNTIFS('2b'!$G$3:$G$40,"HTT",'2b'!$B$3:$B$40,"x")</f>
        <v>0</v>
      </c>
      <c r="N6" s="37">
        <f t="shared" ref="N6:N9" si="5">(M6*100)/L6</f>
        <v>0</v>
      </c>
      <c r="O6" s="32">
        <f>COUNTIFS('2b'!$G$3:$G$40,"HT",'2b'!$B$3:$B$40,"x")</f>
        <v>0</v>
      </c>
      <c r="P6" s="36">
        <f t="shared" si="2"/>
        <v>0</v>
      </c>
      <c r="Q6" s="32">
        <f>COUNTIFS('2b'!$G$3:$G$40,"CHT",'2b'!$B$3:$B$40,"x")</f>
        <v>0</v>
      </c>
      <c r="R6" s="37">
        <f t="shared" si="3"/>
        <v>0</v>
      </c>
    </row>
    <row r="7" spans="1:23" ht="12" customHeight="1">
      <c r="A7" s="104"/>
      <c r="B7" s="35" t="s">
        <v>34</v>
      </c>
      <c r="C7" s="32">
        <f>COUNTA('2c'!$A$3:$A$41)</f>
        <v>35</v>
      </c>
      <c r="D7" s="32">
        <f>COUNTIF('2c'!$G$3:$G$36,"HTT")</f>
        <v>0</v>
      </c>
      <c r="E7" s="36">
        <f t="shared" si="4"/>
        <v>0</v>
      </c>
      <c r="F7" s="32">
        <f>COUNTIF('2c'!$G$3:$G$36,"HT")</f>
        <v>0</v>
      </c>
      <c r="G7" s="36">
        <f t="shared" si="0"/>
        <v>0</v>
      </c>
      <c r="H7" s="32">
        <f>COUNTIF('2c'!$G$3:$G$40,"CHT")</f>
        <v>0</v>
      </c>
      <c r="I7" s="37">
        <f t="shared" si="1"/>
        <v>0</v>
      </c>
      <c r="K7" s="35" t="s">
        <v>34</v>
      </c>
      <c r="L7" s="32">
        <f>COUNTIF('2c'!$B$3:$B$40,"X")</f>
        <v>15</v>
      </c>
      <c r="M7" s="32">
        <f>COUNTIFS('2c'!$G$3:$G$35,"HTT",'2c'!$B$3:$B$35,"x")</f>
        <v>0</v>
      </c>
      <c r="N7" s="37">
        <f t="shared" si="5"/>
        <v>0</v>
      </c>
      <c r="O7" s="32">
        <f>COUNTIFS('2c'!$G$3:$G$35,"HT",'2c'!$B$3:$B$35,"x")</f>
        <v>0</v>
      </c>
      <c r="P7" s="36">
        <f t="shared" si="2"/>
        <v>0</v>
      </c>
      <c r="Q7" s="32">
        <f>COUNTIFS('2c'!$G$3:$G$40,"CHT",'2c'!$B$3:$B$40,"x")</f>
        <v>0</v>
      </c>
      <c r="R7" s="37">
        <f t="shared" si="3"/>
        <v>0</v>
      </c>
    </row>
    <row r="8" spans="1:23" ht="12" customHeight="1">
      <c r="A8" s="104"/>
      <c r="B8" s="35" t="s">
        <v>35</v>
      </c>
      <c r="C8" s="32">
        <f>COUNTA('2d'!$A$3:$A$38)</f>
        <v>33</v>
      </c>
      <c r="D8" s="32">
        <f>COUNTIF('2d'!$G$3:$G$38,"HTT")</f>
        <v>0</v>
      </c>
      <c r="E8" s="32">
        <f t="shared" si="4"/>
        <v>0</v>
      </c>
      <c r="F8" s="32">
        <f>COUNTIF('2d'!$G$3:$G$38,"HT")</f>
        <v>0</v>
      </c>
      <c r="G8" s="36">
        <f t="shared" si="0"/>
        <v>0</v>
      </c>
      <c r="H8" s="32">
        <f>COUNTIF('2d'!$G$3:$G$40,"CHT")</f>
        <v>0</v>
      </c>
      <c r="I8" s="37">
        <f t="shared" si="1"/>
        <v>0</v>
      </c>
      <c r="K8" s="35" t="s">
        <v>35</v>
      </c>
      <c r="L8" s="32">
        <f>COUNTIF('2d'!$B$3:$B$38,"X")</f>
        <v>16</v>
      </c>
      <c r="M8" s="32">
        <f>COUNTIFS('2d'!$G$3:$G$37,"HTT",'2d'!$B$3:$B$37,"x")</f>
        <v>0</v>
      </c>
      <c r="N8" s="37">
        <f t="shared" si="5"/>
        <v>0</v>
      </c>
      <c r="O8" s="32">
        <f>COUNTIFS('2d'!$G$3:$G$37,"HT",'2d'!$B$3:$B$37,"x")</f>
        <v>0</v>
      </c>
      <c r="P8" s="36">
        <f t="shared" si="2"/>
        <v>0</v>
      </c>
      <c r="Q8" s="32">
        <f>COUNTIFS('2d'!$G$3:$G$40,"CHT",'2d'!$B$3:$B$40,"x")</f>
        <v>0</v>
      </c>
      <c r="R8" s="37">
        <f t="shared" si="3"/>
        <v>0</v>
      </c>
    </row>
    <row r="9" spans="1:23" ht="12" customHeight="1">
      <c r="A9" s="98" t="s">
        <v>17</v>
      </c>
      <c r="B9" s="101"/>
      <c r="C9" s="38">
        <f>SUM(C5:C8)</f>
        <v>135</v>
      </c>
      <c r="D9" s="38">
        <f t="shared" ref="D9:F9" si="6">SUM(D5:D8)</f>
        <v>0</v>
      </c>
      <c r="E9" s="37">
        <f t="shared" si="4"/>
        <v>0</v>
      </c>
      <c r="F9" s="38">
        <f t="shared" si="6"/>
        <v>2</v>
      </c>
      <c r="G9" s="39">
        <f t="shared" si="0"/>
        <v>1.4814814814814814</v>
      </c>
      <c r="H9" s="38">
        <f>SUM(H5:H8)</f>
        <v>1</v>
      </c>
      <c r="I9" s="40">
        <f t="shared" si="1"/>
        <v>0.7407407407407407</v>
      </c>
      <c r="K9" s="35" t="s">
        <v>22</v>
      </c>
      <c r="L9" s="35">
        <f>SUM(L5:L8)</f>
        <v>64</v>
      </c>
      <c r="M9" s="35">
        <f t="shared" ref="M9" si="7">SUM(M5:M8)</f>
        <v>0</v>
      </c>
      <c r="N9" s="37">
        <f t="shared" si="5"/>
        <v>0</v>
      </c>
      <c r="O9" s="35">
        <f>SUM(O5:O8)</f>
        <v>1</v>
      </c>
      <c r="P9" s="41">
        <f t="shared" si="2"/>
        <v>1.5625</v>
      </c>
      <c r="Q9" s="35">
        <f>SUM(Q5:Q8)</f>
        <v>0</v>
      </c>
      <c r="R9" s="42">
        <f t="shared" si="3"/>
        <v>0</v>
      </c>
    </row>
    <row r="10" spans="1:23" ht="12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O10" s="44"/>
      <c r="P10" s="44"/>
      <c r="Q10" s="44"/>
      <c r="R10" s="44"/>
      <c r="S10" s="44"/>
      <c r="T10" s="44"/>
      <c r="U10" s="44"/>
      <c r="V10" s="44"/>
    </row>
    <row r="11" spans="1:23" ht="12" customHeight="1">
      <c r="A11" s="98" t="s">
        <v>28</v>
      </c>
      <c r="B11" s="99"/>
      <c r="C11" s="99"/>
      <c r="D11" s="99"/>
      <c r="E11" s="99"/>
      <c r="F11" s="99"/>
      <c r="G11" s="99"/>
      <c r="H11" s="45"/>
      <c r="I11" s="46"/>
      <c r="J11" s="44"/>
      <c r="K11" s="47" t="s">
        <v>23</v>
      </c>
      <c r="L11" s="48"/>
      <c r="M11" s="48"/>
      <c r="N11" s="48"/>
      <c r="O11" s="48"/>
      <c r="P11" s="48"/>
      <c r="Q11" s="49"/>
      <c r="S11" s="43"/>
      <c r="T11" s="50"/>
      <c r="U11" s="50"/>
      <c r="V11" s="50"/>
    </row>
    <row r="12" spans="1:23" ht="12" customHeight="1">
      <c r="A12" s="32" t="s">
        <v>19</v>
      </c>
      <c r="B12" s="32" t="s">
        <v>13</v>
      </c>
      <c r="C12" s="32" t="s">
        <v>16</v>
      </c>
      <c r="D12" s="32" t="s">
        <v>14</v>
      </c>
      <c r="E12" s="32" t="s">
        <v>16</v>
      </c>
      <c r="F12" s="32" t="s">
        <v>15</v>
      </c>
      <c r="G12" s="32" t="s">
        <v>16</v>
      </c>
      <c r="J12" s="44"/>
      <c r="K12" s="35" t="s">
        <v>19</v>
      </c>
      <c r="L12" s="35" t="s">
        <v>13</v>
      </c>
      <c r="M12" s="35" t="s">
        <v>16</v>
      </c>
      <c r="N12" s="35" t="s">
        <v>14</v>
      </c>
      <c r="O12" s="35" t="s">
        <v>16</v>
      </c>
      <c r="P12" s="35" t="s">
        <v>15</v>
      </c>
      <c r="Q12" s="35" t="s">
        <v>16</v>
      </c>
      <c r="S12" s="43"/>
      <c r="T12" s="43"/>
      <c r="U12" s="43"/>
      <c r="V12" s="51"/>
    </row>
    <row r="13" spans="1:23" ht="12" customHeight="1">
      <c r="A13" s="38">
        <f>C9</f>
        <v>135</v>
      </c>
      <c r="B13" s="38">
        <f t="shared" ref="B13:G13" si="8">D9</f>
        <v>0</v>
      </c>
      <c r="C13" s="38">
        <f t="shared" si="8"/>
        <v>0</v>
      </c>
      <c r="D13" s="38">
        <f t="shared" si="8"/>
        <v>2</v>
      </c>
      <c r="E13" s="38">
        <f t="shared" si="8"/>
        <v>1.4814814814814814</v>
      </c>
      <c r="F13" s="38">
        <f t="shared" si="8"/>
        <v>1</v>
      </c>
      <c r="G13" s="38">
        <f t="shared" si="8"/>
        <v>0.7407407407407407</v>
      </c>
      <c r="J13" s="44"/>
      <c r="K13" s="32">
        <f>L9</f>
        <v>64</v>
      </c>
      <c r="L13" s="58">
        <f t="shared" ref="L13:Q13" si="9">M9</f>
        <v>0</v>
      </c>
      <c r="M13" s="58">
        <f t="shared" si="9"/>
        <v>0</v>
      </c>
      <c r="N13" s="58">
        <f t="shared" si="9"/>
        <v>1</v>
      </c>
      <c r="O13" s="90">
        <f t="shared" si="9"/>
        <v>1.5625</v>
      </c>
      <c r="P13" s="58">
        <f t="shared" si="9"/>
        <v>0</v>
      </c>
      <c r="Q13" s="58">
        <f t="shared" si="9"/>
        <v>0</v>
      </c>
      <c r="S13" s="43"/>
      <c r="T13" s="43"/>
      <c r="U13" s="43"/>
      <c r="V13" s="52"/>
    </row>
    <row r="15" spans="1:23" ht="12" customHeight="1">
      <c r="A15" s="53" t="s">
        <v>26</v>
      </c>
      <c r="B15" s="53">
        <v>10</v>
      </c>
      <c r="C15" s="53" t="s">
        <v>30</v>
      </c>
      <c r="D15" s="53">
        <v>9</v>
      </c>
      <c r="E15" s="53" t="s">
        <v>30</v>
      </c>
      <c r="F15" s="53">
        <v>8</v>
      </c>
      <c r="G15" s="53" t="s">
        <v>30</v>
      </c>
      <c r="H15" s="53">
        <v>7</v>
      </c>
      <c r="I15" s="53" t="s">
        <v>30</v>
      </c>
      <c r="J15" s="53">
        <v>6</v>
      </c>
      <c r="K15" s="53" t="s">
        <v>30</v>
      </c>
      <c r="L15" s="53">
        <v>5</v>
      </c>
      <c r="M15" s="53" t="s">
        <v>30</v>
      </c>
      <c r="N15" s="53">
        <v>4</v>
      </c>
      <c r="O15" s="53" t="s">
        <v>30</v>
      </c>
      <c r="P15" s="53">
        <v>3</v>
      </c>
      <c r="Q15" s="53" t="s">
        <v>30</v>
      </c>
      <c r="R15" s="53">
        <v>2</v>
      </c>
      <c r="S15" s="53" t="s">
        <v>30</v>
      </c>
      <c r="T15" s="53">
        <v>1</v>
      </c>
      <c r="U15" s="53" t="s">
        <v>30</v>
      </c>
      <c r="V15" s="54" t="s">
        <v>31</v>
      </c>
      <c r="W15" s="54" t="s">
        <v>24</v>
      </c>
    </row>
    <row r="16" spans="1:23" ht="12" customHeight="1">
      <c r="A16" s="35" t="s">
        <v>32</v>
      </c>
      <c r="B16" s="55">
        <f>'2a'!I14</f>
        <v>0</v>
      </c>
      <c r="C16" s="55">
        <f>'2a'!L14</f>
        <v>0</v>
      </c>
      <c r="D16" s="55">
        <f>'2a'!I15</f>
        <v>0</v>
      </c>
      <c r="E16" s="55">
        <f>'2a'!L15</f>
        <v>0</v>
      </c>
      <c r="F16" s="55">
        <f>'2a'!I16</f>
        <v>0</v>
      </c>
      <c r="G16" s="55">
        <f>'2a'!L16</f>
        <v>0</v>
      </c>
      <c r="H16" s="55">
        <f>'2a'!I17</f>
        <v>0</v>
      </c>
      <c r="I16" s="55">
        <f>'2a'!L17</f>
        <v>0</v>
      </c>
      <c r="J16" s="55">
        <f>'2a'!I18</f>
        <v>1</v>
      </c>
      <c r="K16" s="55">
        <f>'2a'!L18</f>
        <v>1</v>
      </c>
      <c r="L16" s="56">
        <f>'2a'!I19</f>
        <v>1</v>
      </c>
      <c r="M16" s="55">
        <f>'2a'!L19</f>
        <v>0</v>
      </c>
      <c r="N16" s="57">
        <f>'2a'!I20</f>
        <v>0</v>
      </c>
      <c r="O16" s="55">
        <f>'2a'!L20</f>
        <v>0</v>
      </c>
      <c r="P16" s="55">
        <f>'2a'!I21</f>
        <v>0</v>
      </c>
      <c r="Q16" s="55">
        <f>'2a'!L21</f>
        <v>0</v>
      </c>
      <c r="R16" s="55">
        <f>'2a'!I22</f>
        <v>0</v>
      </c>
      <c r="S16" s="55">
        <f>'2a'!L22</f>
        <v>0</v>
      </c>
      <c r="T16" s="55">
        <f>'2a'!I23</f>
        <v>0</v>
      </c>
      <c r="U16" s="55">
        <f>'2a'!L23</f>
        <v>0</v>
      </c>
      <c r="V16" s="31" t="str">
        <f>IF((B16+D16+F16+H16+J16+L16+N16+P16+R16+T16)=C5,"Đúng","Sai")</f>
        <v>Sai</v>
      </c>
      <c r="W16" s="31" t="str">
        <f>IF((C16+E16+G16+I16+K16+M16+O16+Q16+S16+U16)=L5,"Đúng","Sai")</f>
        <v>Sai</v>
      </c>
    </row>
    <row r="17" spans="1:23" ht="12" customHeight="1">
      <c r="A17" s="35" t="s">
        <v>33</v>
      </c>
      <c r="B17" s="55">
        <f>'2b'!I19</f>
        <v>0</v>
      </c>
      <c r="C17" s="55">
        <f>'2b'!L19</f>
        <v>0</v>
      </c>
      <c r="D17" s="55">
        <f>'2b'!I20</f>
        <v>0</v>
      </c>
      <c r="E17" s="55">
        <f>'2b'!L20</f>
        <v>0</v>
      </c>
      <c r="F17" s="55">
        <f>'2b'!I21</f>
        <v>0</v>
      </c>
      <c r="G17" s="55">
        <f>'2b'!L21</f>
        <v>0</v>
      </c>
      <c r="H17" s="55">
        <f>'2b'!I22</f>
        <v>0</v>
      </c>
      <c r="I17" s="55">
        <f>'2b'!L22</f>
        <v>0</v>
      </c>
      <c r="J17" s="55">
        <f>'2b'!I23</f>
        <v>0</v>
      </c>
      <c r="K17" s="55">
        <f>'2b'!L23</f>
        <v>0</v>
      </c>
      <c r="L17" s="56">
        <f>'2b'!I24</f>
        <v>0</v>
      </c>
      <c r="M17" s="55">
        <f>'2b'!L24</f>
        <v>0</v>
      </c>
      <c r="N17" s="55">
        <f>'2b'!I25</f>
        <v>0</v>
      </c>
      <c r="O17" s="55">
        <f>'2b'!L25</f>
        <v>0</v>
      </c>
      <c r="P17" s="55">
        <f>'2b'!I26</f>
        <v>0</v>
      </c>
      <c r="Q17" s="55">
        <f>'2b'!L26</f>
        <v>0</v>
      </c>
      <c r="R17" s="55">
        <f>'2b'!I27</f>
        <v>0</v>
      </c>
      <c r="S17" s="55">
        <f>'2b'!L27</f>
        <v>0</v>
      </c>
      <c r="T17" s="55">
        <f>'2b'!I28</f>
        <v>0</v>
      </c>
      <c r="U17" s="55">
        <f>'2b'!L28</f>
        <v>0</v>
      </c>
      <c r="V17" s="31" t="str">
        <f>IF((B17+D17+F17+H17+J17+L17+N17+P17+R17+T17)=C6,"Đúng","Sai")</f>
        <v>Sai</v>
      </c>
      <c r="W17" s="31" t="str">
        <f>IF((C17+E17+G17+I17+K17+M17+O17+Q17+S17+U17)=L6,"Đúng","Sai")</f>
        <v>Sai</v>
      </c>
    </row>
    <row r="18" spans="1:23" ht="12" customHeight="1">
      <c r="A18" s="35" t="s">
        <v>34</v>
      </c>
      <c r="B18" s="55">
        <f>'2c'!I12</f>
        <v>0</v>
      </c>
      <c r="C18" s="55">
        <f>'2c'!L12</f>
        <v>0</v>
      </c>
      <c r="D18" s="55">
        <f>'2c'!I13</f>
        <v>0</v>
      </c>
      <c r="E18" s="55">
        <f>'2c'!L13</f>
        <v>0</v>
      </c>
      <c r="F18" s="55">
        <f>'2c'!I14</f>
        <v>0</v>
      </c>
      <c r="G18" s="55">
        <f>'2c'!L14</f>
        <v>0</v>
      </c>
      <c r="H18" s="55">
        <f>'2c'!I15</f>
        <v>0</v>
      </c>
      <c r="I18" s="55">
        <f>'2c'!L15</f>
        <v>0</v>
      </c>
      <c r="J18" s="55">
        <f>'2c'!I16</f>
        <v>0</v>
      </c>
      <c r="K18" s="55">
        <f>'2c'!L16</f>
        <v>0</v>
      </c>
      <c r="L18" s="56">
        <f>'2c'!I17</f>
        <v>0</v>
      </c>
      <c r="M18" s="55">
        <f>'2c'!L17</f>
        <v>0</v>
      </c>
      <c r="N18" s="55">
        <f>'2c'!I18</f>
        <v>0</v>
      </c>
      <c r="O18" s="55">
        <f>'2c'!L18</f>
        <v>0</v>
      </c>
      <c r="P18" s="55">
        <f>'2c'!I19</f>
        <v>0</v>
      </c>
      <c r="Q18" s="55">
        <f>'2c'!L19</f>
        <v>0</v>
      </c>
      <c r="R18" s="55">
        <f>'2c'!I20</f>
        <v>0</v>
      </c>
      <c r="S18" s="55">
        <f>'2c'!L20</f>
        <v>0</v>
      </c>
      <c r="T18" s="55">
        <f>'2c'!I21</f>
        <v>0</v>
      </c>
      <c r="U18" s="55">
        <f>'2c'!L21</f>
        <v>0</v>
      </c>
      <c r="V18" s="31" t="str">
        <f>IF((B18+D18+F18+H18+J18+L18+N18+P18+R18+T18)=C7,"Đúng","Sai")</f>
        <v>Sai</v>
      </c>
      <c r="W18" s="31" t="str">
        <f>IF((C18+E18+G18+I18+K18+M18+O18+Q18+S18+U18)=L7,"Đúng","Sai")</f>
        <v>Sai</v>
      </c>
    </row>
    <row r="19" spans="1:23" ht="12" customHeight="1">
      <c r="A19" s="35" t="s">
        <v>35</v>
      </c>
      <c r="B19" s="55">
        <f>'2d'!I12</f>
        <v>0</v>
      </c>
      <c r="C19" s="55">
        <f>'2d'!L12</f>
        <v>0</v>
      </c>
      <c r="D19" s="55">
        <f>'2d'!I13</f>
        <v>0</v>
      </c>
      <c r="E19" s="55">
        <f>'2d'!L13</f>
        <v>0</v>
      </c>
      <c r="F19" s="55">
        <f>'2d'!I14</f>
        <v>0</v>
      </c>
      <c r="G19" s="55">
        <f>'2d'!L14</f>
        <v>0</v>
      </c>
      <c r="H19" s="55">
        <f>'2d'!I15</f>
        <v>0</v>
      </c>
      <c r="I19" s="55">
        <f>'2d'!L15</f>
        <v>0</v>
      </c>
      <c r="J19" s="55">
        <f>'2d'!I16</f>
        <v>0</v>
      </c>
      <c r="K19" s="55">
        <f>'2d'!L16</f>
        <v>0</v>
      </c>
      <c r="L19" s="56">
        <f>'2d'!I17</f>
        <v>0</v>
      </c>
      <c r="M19" s="55">
        <f>'2d'!L17</f>
        <v>0</v>
      </c>
      <c r="N19" s="55">
        <f>'2d'!I18</f>
        <v>0</v>
      </c>
      <c r="O19" s="55">
        <f>'2d'!L18</f>
        <v>0</v>
      </c>
      <c r="P19" s="55">
        <f>'2d'!I19</f>
        <v>0</v>
      </c>
      <c r="Q19" s="55">
        <f>'2d'!L19</f>
        <v>0</v>
      </c>
      <c r="R19" s="55">
        <f>'2d'!I20</f>
        <v>0</v>
      </c>
      <c r="S19" s="55">
        <f>'2d'!L20</f>
        <v>0</v>
      </c>
      <c r="T19" s="55">
        <f>'2d'!I21</f>
        <v>0</v>
      </c>
      <c r="U19" s="55">
        <f>'2d'!L21</f>
        <v>0</v>
      </c>
      <c r="V19" s="31" t="str">
        <f>IF((B19+D19+F19+H19+J19+L19+N19+P19+R19+T19)=C8,"Đúng","Sai")</f>
        <v>Sai</v>
      </c>
      <c r="W19" s="31" t="str">
        <f>IF((C19+E19+G19+I19+K19+M19+O19+Q19+S19+U19)=L8,"Đúng","Sai")</f>
        <v>Sai</v>
      </c>
    </row>
    <row r="20" spans="1:23" ht="12" customHeight="1">
      <c r="A20" s="53" t="s">
        <v>27</v>
      </c>
      <c r="B20" s="53">
        <f>SUM(B16:B19)</f>
        <v>0</v>
      </c>
      <c r="C20" s="53">
        <f t="shared" ref="C20" si="10">SUM(C16:C19)</f>
        <v>0</v>
      </c>
      <c r="D20" s="53">
        <f t="shared" ref="D20:U20" si="11">SUM(D16:D19)</f>
        <v>0</v>
      </c>
      <c r="E20" s="53">
        <f t="shared" si="11"/>
        <v>0</v>
      </c>
      <c r="F20" s="53">
        <f t="shared" si="11"/>
        <v>0</v>
      </c>
      <c r="G20" s="53">
        <f t="shared" si="11"/>
        <v>0</v>
      </c>
      <c r="H20" s="53">
        <f t="shared" si="11"/>
        <v>0</v>
      </c>
      <c r="I20" s="53">
        <f t="shared" si="11"/>
        <v>0</v>
      </c>
      <c r="J20" s="53">
        <f t="shared" si="11"/>
        <v>1</v>
      </c>
      <c r="K20" s="53">
        <f t="shared" si="11"/>
        <v>1</v>
      </c>
      <c r="L20" s="53">
        <f t="shared" si="11"/>
        <v>1</v>
      </c>
      <c r="M20" s="53">
        <f t="shared" si="11"/>
        <v>0</v>
      </c>
      <c r="N20" s="53">
        <f t="shared" si="11"/>
        <v>0</v>
      </c>
      <c r="O20" s="53">
        <f t="shared" si="11"/>
        <v>0</v>
      </c>
      <c r="P20" s="53">
        <f t="shared" si="11"/>
        <v>0</v>
      </c>
      <c r="Q20" s="53">
        <f t="shared" si="11"/>
        <v>0</v>
      </c>
      <c r="R20" s="53">
        <f t="shared" si="11"/>
        <v>0</v>
      </c>
      <c r="S20" s="53">
        <f t="shared" si="11"/>
        <v>0</v>
      </c>
      <c r="T20" s="53">
        <f t="shared" si="11"/>
        <v>0</v>
      </c>
      <c r="U20" s="53">
        <f t="shared" si="11"/>
        <v>0</v>
      </c>
      <c r="V20" s="31" t="str">
        <f>IF((B20+D20+F20+H20+J20+L20+N20+P20+R20+T20)=C9,"Đúng","Sai")</f>
        <v>Sai</v>
      </c>
      <c r="W20" s="31" t="str">
        <f>IF((C20+E20+G20+I20+K20+M20+O20+Q20+S20+U20)=L9,"Đúng","Sai")</f>
        <v>Sai</v>
      </c>
    </row>
  </sheetData>
  <mergeCells count="7">
    <mergeCell ref="A11:G11"/>
    <mergeCell ref="A1:K1"/>
    <mergeCell ref="A2:K2"/>
    <mergeCell ref="A3:K3"/>
    <mergeCell ref="A9:B9"/>
    <mergeCell ref="K4:L4"/>
    <mergeCell ref="A5:A8"/>
  </mergeCells>
  <pageMargins left="0.11811023622047245" right="0.11811023622047245" top="0.19685039370078741" bottom="0.74803149606299213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2a</vt:lpstr>
      <vt:lpstr>2b</vt:lpstr>
      <vt:lpstr>2c</vt:lpstr>
      <vt:lpstr>2d</vt:lpstr>
      <vt:lpstr>thống kê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2017-04-11T00:25:00Z</cp:lastPrinted>
  <dcterms:created xsi:type="dcterms:W3CDTF">2015-12-14T07:06:39Z</dcterms:created>
  <dcterms:modified xsi:type="dcterms:W3CDTF">2017-04-11T01:28:29Z</dcterms:modified>
</cp:coreProperties>
</file>