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5600" windowHeight="7935"/>
  </bookViews>
  <sheets>
    <sheet name="4a" sheetId="1" r:id="rId1"/>
    <sheet name="4b" sheetId="2" r:id="rId2"/>
    <sheet name="4c" sheetId="3" r:id="rId3"/>
    <sheet name="4D" sheetId="13" r:id="rId4"/>
    <sheet name="thống kê" sheetId="11" r:id="rId5"/>
  </sheets>
  <definedNames>
    <definedName name="_xlnm._FilterDatabase" localSheetId="0" hidden="1">'4a'!$A$2:$J$35</definedName>
    <definedName name="_xlnm._FilterDatabase" localSheetId="1" hidden="1">'4b'!$A$2:$L$35</definedName>
    <definedName name="_xlnm._FilterDatabase" localSheetId="2" hidden="1">'4c'!$A$2:$J$34</definedName>
  </definedNames>
  <calcPr calcId="125725"/>
</workbook>
</file>

<file path=xl/calcChain.xml><?xml version="1.0" encoding="utf-8"?>
<calcChain xmlns="http://schemas.openxmlformats.org/spreadsheetml/2006/main">
  <c r="E35" i="13"/>
  <c r="E34"/>
  <c r="E33"/>
  <c r="E32"/>
  <c r="E31"/>
  <c r="E30"/>
  <c r="E29"/>
  <c r="E28"/>
  <c r="E27"/>
  <c r="E26"/>
  <c r="E25"/>
  <c r="E24"/>
  <c r="E23"/>
  <c r="E22"/>
  <c r="E21"/>
  <c r="E20"/>
  <c r="E19"/>
  <c r="E36" i="1"/>
  <c r="E35"/>
  <c r="E34"/>
  <c r="E33"/>
  <c r="E32"/>
  <c r="E31"/>
  <c r="E30"/>
  <c r="E29"/>
  <c r="E28"/>
  <c r="E27"/>
  <c r="E26"/>
  <c r="E25"/>
  <c r="E24"/>
  <c r="E23"/>
  <c r="E22"/>
  <c r="E21"/>
  <c r="E20"/>
  <c r="E35" i="3" l="1"/>
  <c r="E36"/>
  <c r="E37"/>
  <c r="P19" i="11" l="1"/>
  <c r="Q19"/>
  <c r="U19"/>
  <c r="T19"/>
  <c r="S19"/>
  <c r="R19"/>
  <c r="L8"/>
  <c r="C8"/>
  <c r="F19" i="13"/>
  <c r="E18"/>
  <c r="E17"/>
  <c r="E16"/>
  <c r="E15"/>
  <c r="E14"/>
  <c r="E13"/>
  <c r="E12"/>
  <c r="E11"/>
  <c r="E10"/>
  <c r="E9"/>
  <c r="E8"/>
  <c r="E7"/>
  <c r="E6"/>
  <c r="E5"/>
  <c r="E4"/>
  <c r="E3"/>
  <c r="E3" i="1"/>
  <c r="E4"/>
  <c r="E5"/>
  <c r="E6"/>
  <c r="E7"/>
  <c r="E8"/>
  <c r="E9"/>
  <c r="E10"/>
  <c r="E11"/>
  <c r="E12"/>
  <c r="E13"/>
  <c r="E14"/>
  <c r="E15"/>
  <c r="E16"/>
  <c r="E17"/>
  <c r="E18"/>
  <c r="E19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" i="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M6" i="11" l="1"/>
  <c r="F5"/>
  <c r="M5"/>
  <c r="O8"/>
  <c r="P8" s="1"/>
  <c r="G26" i="3"/>
  <c r="D7" i="11"/>
  <c r="M7"/>
  <c r="G23" i="2"/>
  <c r="D6" i="11"/>
  <c r="D5"/>
  <c r="G16" i="13"/>
  <c r="N19" i="11" s="1"/>
  <c r="J11" i="13"/>
  <c r="E19" i="11" s="1"/>
  <c r="K22" i="13"/>
  <c r="L22" s="1"/>
  <c r="H8" i="11"/>
  <c r="Q8"/>
  <c r="R8" s="1"/>
  <c r="M8"/>
  <c r="N8" s="1"/>
  <c r="J10" i="13"/>
  <c r="C19" i="11" s="1"/>
  <c r="J12" i="13"/>
  <c r="G19" i="11" s="1"/>
  <c r="F8"/>
  <c r="J13" i="13"/>
  <c r="I19" i="11" s="1"/>
  <c r="J14" i="13"/>
  <c r="K19" i="11" s="1"/>
  <c r="J15" i="13"/>
  <c r="M19" i="11" s="1"/>
  <c r="J16" i="13"/>
  <c r="O19" i="11" s="1"/>
  <c r="G22" i="13"/>
  <c r="H22" s="1"/>
  <c r="I22"/>
  <c r="J22" s="1"/>
  <c r="G10"/>
  <c r="B19" i="11" s="1"/>
  <c r="G11" i="13"/>
  <c r="D19" i="11" s="1"/>
  <c r="G12" i="13"/>
  <c r="F19" i="11" s="1"/>
  <c r="G13" i="13"/>
  <c r="H19" i="11" s="1"/>
  <c r="G14" i="13"/>
  <c r="J19" i="11" s="1"/>
  <c r="G15" i="13"/>
  <c r="L19" i="11" s="1"/>
  <c r="G8" l="1"/>
  <c r="I8"/>
  <c r="D8"/>
  <c r="E8" s="1"/>
  <c r="W19"/>
  <c r="V19"/>
  <c r="M9"/>
  <c r="L13" s="1"/>
  <c r="U18"/>
  <c r="S18"/>
  <c r="Q18"/>
  <c r="T18"/>
  <c r="R18"/>
  <c r="P18"/>
  <c r="U17"/>
  <c r="S17"/>
  <c r="Q17"/>
  <c r="T17"/>
  <c r="R17"/>
  <c r="P17"/>
  <c r="U16"/>
  <c r="S16"/>
  <c r="Q16"/>
  <c r="T16"/>
  <c r="R16"/>
  <c r="P16"/>
  <c r="R20" l="1"/>
  <c r="U20"/>
  <c r="P20"/>
  <c r="S20"/>
  <c r="Q20"/>
  <c r="T20"/>
  <c r="D9"/>
  <c r="F20" i="2"/>
  <c r="H23" s="1"/>
  <c r="F19" i="1"/>
  <c r="F23" i="3"/>
  <c r="H26" s="1"/>
  <c r="B13" i="11" l="1"/>
  <c r="L5"/>
  <c r="N5" s="1"/>
  <c r="L7"/>
  <c r="N7" s="1"/>
  <c r="C7"/>
  <c r="E7" s="1"/>
  <c r="C5"/>
  <c r="E5" s="1"/>
  <c r="L6" l="1"/>
  <c r="L9" l="1"/>
  <c r="N6"/>
  <c r="C6"/>
  <c r="N9" l="1"/>
  <c r="M13" s="1"/>
  <c r="K13"/>
  <c r="C9"/>
  <c r="E6"/>
  <c r="J16" i="1"/>
  <c r="O16" i="11" s="1"/>
  <c r="J14" i="1"/>
  <c r="K16" i="11" s="1"/>
  <c r="J13" i="1"/>
  <c r="I16" i="11" s="1"/>
  <c r="J11" i="1"/>
  <c r="E16" i="11" s="1"/>
  <c r="G16" i="1"/>
  <c r="N16" i="11" s="1"/>
  <c r="G15" i="1"/>
  <c r="L16" i="11" s="1"/>
  <c r="G14" i="1"/>
  <c r="J16" i="11" s="1"/>
  <c r="G13" i="1"/>
  <c r="H16" i="11" s="1"/>
  <c r="G12" i="1"/>
  <c r="F16" i="11" s="1"/>
  <c r="G11" i="1"/>
  <c r="D16" i="11" s="1"/>
  <c r="G10" i="1"/>
  <c r="B16" i="11" s="1"/>
  <c r="J15" i="1"/>
  <c r="M16" i="11" s="1"/>
  <c r="J12" i="1"/>
  <c r="G16" i="11" s="1"/>
  <c r="J10" i="1"/>
  <c r="C16" i="11" s="1"/>
  <c r="A13" l="1"/>
  <c r="E9"/>
  <c r="C13" s="1"/>
  <c r="F6"/>
  <c r="G6" s="1"/>
  <c r="W16"/>
  <c r="V16"/>
  <c r="G20" i="3"/>
  <c r="N18" i="11" s="1"/>
  <c r="G19" i="3"/>
  <c r="L18" i="11" s="1"/>
  <c r="G18" i="3"/>
  <c r="J18" i="11" s="1"/>
  <c r="G17" i="3"/>
  <c r="H18" i="11" s="1"/>
  <c r="G16" i="3"/>
  <c r="F18" i="11" s="1"/>
  <c r="G15" i="3"/>
  <c r="D18" i="11" s="1"/>
  <c r="G14" i="3"/>
  <c r="B18" i="11" s="1"/>
  <c r="J19" i="3"/>
  <c r="M18" i="11" s="1"/>
  <c r="J17" i="3"/>
  <c r="I18" i="11" s="1"/>
  <c r="J15" i="3"/>
  <c r="E18" i="11" s="1"/>
  <c r="J20" i="3"/>
  <c r="O18" i="11" s="1"/>
  <c r="J18" i="3"/>
  <c r="K18" i="11" s="1"/>
  <c r="J16" i="3"/>
  <c r="G18" i="11" s="1"/>
  <c r="J14" i="3"/>
  <c r="C18" i="11" s="1"/>
  <c r="G11" i="2"/>
  <c r="B17" i="11" s="1"/>
  <c r="B20" s="1"/>
  <c r="G13" i="2"/>
  <c r="F17" i="11" s="1"/>
  <c r="G15" i="2"/>
  <c r="J17" i="11" s="1"/>
  <c r="G17" i="2"/>
  <c r="N17" i="11" s="1"/>
  <c r="J12" i="2"/>
  <c r="E17" i="11" s="1"/>
  <c r="J15" i="2"/>
  <c r="K17" i="11" s="1"/>
  <c r="K20" s="1"/>
  <c r="J17" i="2"/>
  <c r="O17" i="11" s="1"/>
  <c r="J13" i="2"/>
  <c r="G17" i="11" s="1"/>
  <c r="G12" i="2"/>
  <c r="D17" i="11" s="1"/>
  <c r="G14" i="2"/>
  <c r="H17" i="11" s="1"/>
  <c r="H20" s="1"/>
  <c r="G16" i="2"/>
  <c r="L17" i="11" s="1"/>
  <c r="J11" i="2"/>
  <c r="C17" i="11" s="1"/>
  <c r="C20" s="1"/>
  <c r="J14" i="2"/>
  <c r="I17" i="11" s="1"/>
  <c r="J16" i="2"/>
  <c r="M17" i="11" s="1"/>
  <c r="M20" s="1"/>
  <c r="I23" i="2"/>
  <c r="J23" s="1"/>
  <c r="K23"/>
  <c r="L23" s="1"/>
  <c r="K22" i="1"/>
  <c r="L22" s="1"/>
  <c r="G22"/>
  <c r="H22" s="1"/>
  <c r="I22"/>
  <c r="J22" s="1"/>
  <c r="O5" i="11"/>
  <c r="H5"/>
  <c r="O6"/>
  <c r="Q5"/>
  <c r="Q6"/>
  <c r="R6" s="1"/>
  <c r="H6"/>
  <c r="I6" s="1"/>
  <c r="L20" l="1"/>
  <c r="N20"/>
  <c r="D20"/>
  <c r="E20"/>
  <c r="G20"/>
  <c r="F20"/>
  <c r="O20"/>
  <c r="J20"/>
  <c r="I20"/>
  <c r="G5"/>
  <c r="R5"/>
  <c r="I5"/>
  <c r="P5"/>
  <c r="W18"/>
  <c r="V17"/>
  <c r="V18"/>
  <c r="W17"/>
  <c r="K26" i="3"/>
  <c r="L26" s="1"/>
  <c r="I26"/>
  <c r="J26" s="1"/>
  <c r="O7" i="11"/>
  <c r="O9" s="1"/>
  <c r="N13" s="1"/>
  <c r="F7"/>
  <c r="F9" s="1"/>
  <c r="H7"/>
  <c r="H9" s="1"/>
  <c r="P6"/>
  <c r="Q7"/>
  <c r="Q9" s="1"/>
  <c r="P13" s="1"/>
  <c r="F13" l="1"/>
  <c r="I9"/>
  <c r="G13" s="1"/>
  <c r="D13"/>
  <c r="G9"/>
  <c r="E13" s="1"/>
  <c r="W20"/>
  <c r="V20"/>
  <c r="G7"/>
  <c r="I7"/>
  <c r="R7"/>
  <c r="R9"/>
  <c r="Q13" s="1"/>
  <c r="P7"/>
  <c r="P9"/>
  <c r="O13" s="1"/>
</calcChain>
</file>

<file path=xl/sharedStrings.xml><?xml version="1.0" encoding="utf-8"?>
<sst xmlns="http://schemas.openxmlformats.org/spreadsheetml/2006/main" count="497" uniqueCount="185">
  <si>
    <t>điểm 10</t>
  </si>
  <si>
    <t>điểm 9</t>
  </si>
  <si>
    <t>điểm 8</t>
  </si>
  <si>
    <t>điểm 7</t>
  </si>
  <si>
    <t>điểm 6</t>
  </si>
  <si>
    <t>điểm 5</t>
  </si>
  <si>
    <t>điểm 4</t>
  </si>
  <si>
    <t>nữ điểm 10</t>
  </si>
  <si>
    <t>Thống kê điểm thi</t>
  </si>
  <si>
    <t>thống kê nữ</t>
  </si>
  <si>
    <t>khối lớp</t>
  </si>
  <si>
    <t>tên lớp</t>
  </si>
  <si>
    <t>HTT</t>
  </si>
  <si>
    <t>HT</t>
  </si>
  <si>
    <t>CHT</t>
  </si>
  <si>
    <t>%</t>
  </si>
  <si>
    <t>4A</t>
  </si>
  <si>
    <t>4B</t>
  </si>
  <si>
    <t>4C</t>
  </si>
  <si>
    <t>TỔNG</t>
  </si>
  <si>
    <t>TS HS</t>
  </si>
  <si>
    <t>TS</t>
  </si>
  <si>
    <t>KẾT QUẢ</t>
  </si>
  <si>
    <t xml:space="preserve">TỔNG SỐ NỮ </t>
  </si>
  <si>
    <t>CỘNG</t>
  </si>
  <si>
    <t>TỔNG SỐ HỌC SINH NỮ</t>
  </si>
  <si>
    <t>nữ</t>
  </si>
  <si>
    <t>Họ Và Tên</t>
  </si>
  <si>
    <t xml:space="preserve">điểm </t>
  </si>
  <si>
    <t>tổng</t>
  </si>
  <si>
    <t>4a</t>
  </si>
  <si>
    <t>4b</t>
  </si>
  <si>
    <t>4c</t>
  </si>
  <si>
    <t>TỔNG SỐ HỌC SINH</t>
  </si>
  <si>
    <t xml:space="preserve">THỐNG KÊ </t>
  </si>
  <si>
    <t>THỐNG KÊ</t>
  </si>
  <si>
    <t>nu</t>
  </si>
  <si>
    <t>kiem tra</t>
  </si>
  <si>
    <t>Năm học 2016 - 2017</t>
  </si>
  <si>
    <t>4D</t>
  </si>
  <si>
    <t>Nguyễn Thành An</t>
  </si>
  <si>
    <t>Trương Ngọc Ánh</t>
  </si>
  <si>
    <t xml:space="preserve">Lê Chí Bằng </t>
  </si>
  <si>
    <t>Trần Mạnh Đạt</t>
  </si>
  <si>
    <t>Trần Thành Đạt</t>
  </si>
  <si>
    <t>Huỳnh Thị Ngọc Diệp</t>
  </si>
  <si>
    <t xml:space="preserve">Đỗ Quốc Dũng </t>
  </si>
  <si>
    <t>Trương Minh Duy</t>
  </si>
  <si>
    <t>Vũ Quốc Hào</t>
  </si>
  <si>
    <t>Nguyễn Thị Mỹ Hiền</t>
  </si>
  <si>
    <t xml:space="preserve">Phạm Minh Hiếu </t>
  </si>
  <si>
    <t>Đặng Đoàn Minh Hiếu</t>
  </si>
  <si>
    <t>Nguyễn Minh Hòa</t>
  </si>
  <si>
    <t>Huỳnh Văn Hưng</t>
  </si>
  <si>
    <t>Trầm Thị Quỳnh Hương</t>
  </si>
  <si>
    <t>Trịnh Gia Huy</t>
  </si>
  <si>
    <t>Võ Thanh Luận</t>
  </si>
  <si>
    <t>Võ Thị Khánh Nga</t>
  </si>
  <si>
    <t>Lý Thị Thanh Ngân</t>
  </si>
  <si>
    <t>Nguyễn Thị Tuyết Ngân</t>
  </si>
  <si>
    <t>Ng Thị Thanh Ngân</t>
  </si>
  <si>
    <t>Trần Đình Đại Nghĩa</t>
  </si>
  <si>
    <t xml:space="preserve">Nguyễn Thị Hồng Ngọc </t>
  </si>
  <si>
    <t>Nguyễn Thị Yến Nhi</t>
  </si>
  <si>
    <t>Ngô Thanh Như</t>
  </si>
  <si>
    <t>Đặng Thanh Phong</t>
  </si>
  <si>
    <t>Phan Quốc Thái</t>
  </si>
  <si>
    <t>Nguyễn Thị Thanh Thảo</t>
  </si>
  <si>
    <t>Mai Nguyễn Anh Thư</t>
  </si>
  <si>
    <t>Trịnh Trí Tín</t>
  </si>
  <si>
    <t>Nguyễn Thanh Trúc</t>
  </si>
  <si>
    <t>Trương Hoàng Vinh</t>
  </si>
  <si>
    <t>Nguyễn Bảo Bảo</t>
  </si>
  <si>
    <t>Trần Ngọc Cảnh</t>
  </si>
  <si>
    <t>Đoàn Gia Bảo Châu</t>
  </si>
  <si>
    <t>Huỳnh Minh Đức</t>
  </si>
  <si>
    <t>Nguyễn Thị Ngọc Hân</t>
  </si>
  <si>
    <t>Huỳnh Mai Ngọc Hân</t>
  </si>
  <si>
    <t>Trương Gia Hân</t>
  </si>
  <si>
    <t>Ngô Thị Thu Hiền</t>
  </si>
  <si>
    <t>Nguyễn Thị Thanh Hoa</t>
  </si>
  <si>
    <t>Nguyễn Thị Ánh Hồng</t>
  </si>
  <si>
    <t>Nguyển Ngọc Tuấn Huy</t>
  </si>
  <si>
    <t>Trần Công Kha</t>
  </si>
  <si>
    <t>Huỳnh Anh Khoa</t>
  </si>
  <si>
    <t>Hà Quốc Kiệt</t>
  </si>
  <si>
    <t>Đặng Nguyễn Nhã Linh</t>
  </si>
  <si>
    <t>Huỳnh Phúc Nguyên</t>
  </si>
  <si>
    <t>Nguyễn Minh Nhật</t>
  </si>
  <si>
    <t>Lâm Phương Nhi</t>
  </si>
  <si>
    <t>Trịnh Hoàng Phúc</t>
  </si>
  <si>
    <t>Trầm Ngọc Minh Phương</t>
  </si>
  <si>
    <t>Nguyễn Trần Minh Quang</t>
  </si>
  <si>
    <t>Đỗ Thanh Sang</t>
  </si>
  <si>
    <t>Nguyễn Tiến Thành</t>
  </si>
  <si>
    <t>Nguyễn Thị Lâm Thảo</t>
  </si>
  <si>
    <t xml:space="preserve">Trịnh Công Thiện </t>
  </si>
  <si>
    <t>Đoàn Quang Thọ</t>
  </si>
  <si>
    <t>Nguyễn Ngọc Thơ</t>
  </si>
  <si>
    <t>Nguyễn Thị Mỹ Tiên</t>
  </si>
  <si>
    <t>Nguyễn Trọng Tín</t>
  </si>
  <si>
    <t>Trần Thị Ngọc Trang</t>
  </si>
  <si>
    <t>Võ Kiều Trang</t>
  </si>
  <si>
    <t>Nguyễn Thành Vân</t>
  </si>
  <si>
    <t>Phạm Quốc Việt</t>
  </si>
  <si>
    <t>Dương Thị Cẩm Vy</t>
  </si>
  <si>
    <t>Phạm Thị Tiểu Vy</t>
  </si>
  <si>
    <t>Trịnh Hoàng Quốc Anh</t>
  </si>
  <si>
    <t>Nguyễn Phúc Gia Bảo</t>
  </si>
  <si>
    <t>Lê Bé Bi</t>
  </si>
  <si>
    <t>Nguyễn Trường Hải</t>
  </si>
  <si>
    <t>Lâm Gia Hùng</t>
  </si>
  <si>
    <t>Tống Minh Kha</t>
  </si>
  <si>
    <t>Nguyễn T Thùy Linh</t>
  </si>
  <si>
    <t>Lê Văn Khánh Lợi</t>
  </si>
  <si>
    <t>Nguyễn Hoàng Lực</t>
  </si>
  <si>
    <t>Nguyễn Thị Tuyết Mai</t>
  </si>
  <si>
    <t>Nguyễn Thị Xuân Mai</t>
  </si>
  <si>
    <t>Nguyễn Thị Kim Mai</t>
  </si>
  <si>
    <t>Nguyễn Hoàng Nhân</t>
  </si>
  <si>
    <t>Nguyễn Ngọc Yến Nhi</t>
  </si>
  <si>
    <t>Trần Ngọc Hải Như</t>
  </si>
  <si>
    <t>Ng Ngọc Phương Oanh</t>
  </si>
  <si>
    <t>Nguyễn Tấn Phát  (A)</t>
  </si>
  <si>
    <t>Nguyễn Tấn Phát  (B)</t>
  </si>
  <si>
    <t>Phan Thanh Phong</t>
  </si>
  <si>
    <t>Nguyễn Thảo Quyên</t>
  </si>
  <si>
    <t>Nguyễn Minh Thành</t>
  </si>
  <si>
    <t xml:space="preserve">Lê Vinh Thọ </t>
  </si>
  <si>
    <t>Nguyễn Anh Thư</t>
  </si>
  <si>
    <t>Nguyễn Thanh Nhật Thy</t>
  </si>
  <si>
    <t>Phan Hồng Tình</t>
  </si>
  <si>
    <t>Nguyễn Huỳnh Bảo Trâm</t>
  </si>
  <si>
    <t>Nguyễn Minh Trí</t>
  </si>
  <si>
    <t>Hồ Thanh Tú</t>
  </si>
  <si>
    <t>Lâm Thị Vân Tường</t>
  </si>
  <si>
    <t>Bùi Ngọc Tường Vy</t>
  </si>
  <si>
    <t>Nguyễn Yến Vy</t>
  </si>
  <si>
    <t>Châu Phạm Chí Yên</t>
  </si>
  <si>
    <t>Trần Thị Thu Yến</t>
  </si>
  <si>
    <t>Lê Thị Thúy An</t>
  </si>
  <si>
    <t>Nguyễn Chí Bảo</t>
  </si>
  <si>
    <t>Trần Hưng Đạo</t>
  </si>
  <si>
    <t>Nguyễn Hoàng Tiến Đạt</t>
  </si>
  <si>
    <t>Nguyễn Thùy Dương</t>
  </si>
  <si>
    <t>Lê Nhật Duy</t>
  </si>
  <si>
    <t>Trần Hà Duyên</t>
  </si>
  <si>
    <t>Lê Thị Hương Giang</t>
  </si>
  <si>
    <t>Lê Thị Mỹ Hạnh</t>
  </si>
  <si>
    <t>Bùi Công Hậu</t>
  </si>
  <si>
    <t>Hồ Mai Ngọc Huỳnh</t>
  </si>
  <si>
    <t>Trương Hoàng Khang</t>
  </si>
  <si>
    <t>Trần Duy Khánh</t>
  </si>
  <si>
    <t>Nguyễn Anh Kiệt</t>
  </si>
  <si>
    <t>Nguyễn Tuấn Kiệt</t>
  </si>
  <si>
    <t>Huỳnh Tuấn Kiệt</t>
  </si>
  <si>
    <t>Phạm Thị Thùy Linh</t>
  </si>
  <si>
    <t>Lê Công Minh</t>
  </si>
  <si>
    <t>Huỳnh Nguyễn Tuyết Nghi</t>
  </si>
  <si>
    <t>Huỳnh Hiếu Nghĩa</t>
  </si>
  <si>
    <t>Nguyễn Bảo Ngọc</t>
  </si>
  <si>
    <t>Đoàn Thị Bảo Ngọc</t>
  </si>
  <si>
    <t>Phan Thị Hồng Nguyên</t>
  </si>
  <si>
    <t>Nguyễn Minh Nguyệt</t>
  </si>
  <si>
    <t>Lê Bình Phương Nhã</t>
  </si>
  <si>
    <t>Đoàn Huỳnh Nhi</t>
  </si>
  <si>
    <t>Tô Ngọc Uyên Phương</t>
  </si>
  <si>
    <t>Huỳnh Thị Thanh Tâm</t>
  </si>
  <si>
    <t>Phạm Ngọc Thảo</t>
  </si>
  <si>
    <t>Nguyễn Văn Thông</t>
  </si>
  <si>
    <t>Phạm Hữu Trọng</t>
  </si>
  <si>
    <t>Trần Anh Tú</t>
  </si>
  <si>
    <t>Trần Anh Tuấn</t>
  </si>
  <si>
    <t>Ng Thanh Bảo Uyên</t>
  </si>
  <si>
    <t>x</t>
  </si>
  <si>
    <t>Lâm Thị Ý Nhi</t>
  </si>
  <si>
    <t>KẾT QUẢ THI MÔN TIẾNG VIỆT  LỚP 4D</t>
  </si>
  <si>
    <t>KẾT QUẢ THI MÔN TIẾNG VIỆT  LỚP 4A</t>
  </si>
  <si>
    <t>KẾT QUẢ THI MÔN TIẾNG VIỆT  LỚP 4B</t>
  </si>
  <si>
    <t>KẾT QUẢ THI MÔN TIẾNG VIỆT  LỚP 4C</t>
  </si>
  <si>
    <t>LỚP</t>
  </si>
  <si>
    <t>Lớp</t>
  </si>
  <si>
    <t xml:space="preserve">HỌC KÌ </t>
  </si>
  <si>
    <t>KẾT QUẢ MÔN TiẾNG ViỆT KHỐI 4</t>
  </si>
  <si>
    <t>Điểm THI</t>
  </si>
</sst>
</file>

<file path=xl/styles.xml><?xml version="1.0" encoding="utf-8"?>
<styleSheet xmlns="http://schemas.openxmlformats.org/spreadsheetml/2006/main">
  <numFmts count="3">
    <numFmt numFmtId="164" formatCode="_-* #,##0.00\ _?_-;\-* #,##0.00\ _?_-;_-* &quot;-&quot;??\ _?_-;_-@_-"/>
    <numFmt numFmtId="165" formatCode="0.0"/>
    <numFmt numFmtId="166" formatCode="_-* #,##0.0\ _?_-;\-* #,##0.0\ _?_-;_-* &quot;-&quot;&quot;?&quot;&quot;?&quot;\ _?_-;_-@_-"/>
  </numFmts>
  <fonts count="16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sz val="13"/>
      <color theme="1"/>
      <name val="Calibri"/>
      <family val="2"/>
      <charset val="163"/>
      <scheme val="minor"/>
    </font>
    <font>
      <sz val="13"/>
      <color rgb="FFFF0000"/>
      <name val="Calibri"/>
      <family val="2"/>
      <charset val="163"/>
      <scheme val="minor"/>
    </font>
    <font>
      <sz val="13"/>
      <name val="Calibri"/>
      <family val="2"/>
      <charset val="163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Calibri"/>
      <family val="2"/>
      <charset val="163"/>
      <scheme val="minor"/>
    </font>
    <font>
      <b/>
      <sz val="11"/>
      <color rgb="FFFF0000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14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/>
    <xf numFmtId="0" fontId="4" fillId="0" borderId="0" xfId="0" applyFont="1" applyFill="1" applyBorder="1"/>
    <xf numFmtId="0" fontId="5" fillId="0" borderId="1" xfId="0" applyFont="1" applyBorder="1" applyAlignment="1"/>
    <xf numFmtId="0" fontId="5" fillId="0" borderId="1" xfId="0" applyFont="1" applyFill="1" applyBorder="1" applyAlignment="1"/>
    <xf numFmtId="165" fontId="4" fillId="0" borderId="1" xfId="0" applyNumberFormat="1" applyFont="1" applyBorder="1"/>
    <xf numFmtId="0" fontId="3" fillId="0" borderId="2" xfId="0" applyFont="1" applyBorder="1"/>
    <xf numFmtId="166" fontId="4" fillId="0" borderId="1" xfId="1" applyNumberFormat="1" applyFont="1" applyBorder="1"/>
    <xf numFmtId="0" fontId="4" fillId="0" borderId="0" xfId="0" applyFont="1" applyBorder="1"/>
    <xf numFmtId="0" fontId="4" fillId="0" borderId="9" xfId="0" applyFont="1" applyBorder="1"/>
    <xf numFmtId="0" fontId="4" fillId="0" borderId="0" xfId="0" applyFont="1"/>
    <xf numFmtId="1" fontId="4" fillId="0" borderId="1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7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2" xfId="2" applyFont="1" applyBorder="1" applyAlignment="1">
      <alignment horizontal="left" vertical="center" wrapText="1"/>
    </xf>
    <xf numFmtId="0" fontId="7" fillId="0" borderId="13" xfId="2" applyFont="1" applyBorder="1"/>
    <xf numFmtId="0" fontId="8" fillId="2" borderId="13" xfId="2" applyFont="1" applyFill="1" applyBorder="1"/>
    <xf numFmtId="0" fontId="9" fillId="0" borderId="13" xfId="2" applyFont="1" applyBorder="1"/>
    <xf numFmtId="0" fontId="4" fillId="0" borderId="0" xfId="0" applyFont="1" applyBorder="1" applyAlignment="1">
      <alignment vertical="center"/>
    </xf>
    <xf numFmtId="0" fontId="7" fillId="0" borderId="14" xfId="2" applyFont="1" applyBorder="1"/>
    <xf numFmtId="0" fontId="3" fillId="0" borderId="10" xfId="0" applyFont="1" applyBorder="1"/>
    <xf numFmtId="0" fontId="7" fillId="0" borderId="1" xfId="2" applyFont="1" applyBorder="1"/>
    <xf numFmtId="0" fontId="7" fillId="0" borderId="12" xfId="2" applyFont="1" applyBorder="1"/>
    <xf numFmtId="0" fontId="9" fillId="2" borderId="13" xfId="2" applyFont="1" applyFill="1" applyBorder="1"/>
    <xf numFmtId="0" fontId="7" fillId="0" borderId="13" xfId="2" applyFont="1" applyBorder="1" applyAlignment="1">
      <alignment horizontal="center"/>
    </xf>
    <xf numFmtId="0" fontId="10" fillId="0" borderId="13" xfId="2" applyFont="1" applyBorder="1"/>
    <xf numFmtId="0" fontId="7" fillId="0" borderId="12" xfId="2" applyFont="1" applyBorder="1" applyAlignment="1">
      <alignment horizontal="center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 applyBorder="1"/>
    <xf numFmtId="0" fontId="12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left" vertical="center" wrapText="1"/>
    </xf>
    <xf numFmtId="0" fontId="9" fillId="0" borderId="10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31" workbookViewId="0">
      <selection activeCell="M50" sqref="M50"/>
    </sheetView>
  </sheetViews>
  <sheetFormatPr defaultColWidth="9" defaultRowHeight="17.25"/>
  <cols>
    <col min="1" max="1" width="25.85546875" style="1" customWidth="1"/>
    <col min="2" max="2" width="6.140625" style="1" customWidth="1"/>
    <col min="3" max="3" width="6" style="1" customWidth="1"/>
    <col min="4" max="4" width="9" style="1" bestFit="1" customWidth="1"/>
    <col min="5" max="5" width="10.42578125" style="1" bestFit="1" customWidth="1"/>
    <col min="6" max="6" width="9.42578125" style="1" bestFit="1" customWidth="1"/>
    <col min="7" max="7" width="5.140625" style="1" bestFit="1" customWidth="1"/>
    <col min="8" max="8" width="5.7109375" style="1" bestFit="1" customWidth="1"/>
    <col min="9" max="9" width="11.5703125" style="1" bestFit="1" customWidth="1"/>
    <col min="10" max="11" width="5.140625" style="1" bestFit="1" customWidth="1"/>
    <col min="12" max="12" width="3" style="1" bestFit="1" customWidth="1"/>
    <col min="13" max="16384" width="9" style="1"/>
  </cols>
  <sheetData>
    <row r="1" spans="1:12">
      <c r="A1" s="94" t="s">
        <v>177</v>
      </c>
      <c r="B1" s="94"/>
      <c r="C1" s="94"/>
      <c r="D1" s="94"/>
      <c r="E1" s="94"/>
    </row>
    <row r="2" spans="1:12" s="84" customFormat="1" ht="34.5">
      <c r="A2" s="83" t="s">
        <v>27</v>
      </c>
      <c r="B2" s="83" t="s">
        <v>26</v>
      </c>
      <c r="C2" s="83" t="s">
        <v>181</v>
      </c>
      <c r="D2" s="83" t="s">
        <v>184</v>
      </c>
      <c r="E2" s="83" t="s">
        <v>22</v>
      </c>
    </row>
    <row r="3" spans="1:12">
      <c r="A3" s="38" t="s">
        <v>140</v>
      </c>
      <c r="B3" s="43" t="s">
        <v>174</v>
      </c>
      <c r="C3" s="89" t="s">
        <v>16</v>
      </c>
      <c r="D3" s="2"/>
      <c r="E3" s="2" t="str">
        <f>IF(D3&gt;8,"HTT",IF(D3&gt;4,"HT","CHT"))</f>
        <v>CHT</v>
      </c>
    </row>
    <row r="4" spans="1:12">
      <c r="A4" s="39" t="s">
        <v>141</v>
      </c>
      <c r="B4" s="44"/>
      <c r="C4" s="89" t="s">
        <v>16</v>
      </c>
      <c r="D4" s="2"/>
      <c r="E4" s="2" t="str">
        <f t="shared" ref="E4:E19" si="0">IF(D4&gt;8,"HTT",IF(D4&gt;4,"HT","CHT"))</f>
        <v>CHT</v>
      </c>
    </row>
    <row r="5" spans="1:12">
      <c r="A5" s="31" t="s">
        <v>142</v>
      </c>
      <c r="B5" s="40"/>
      <c r="C5" s="89" t="s">
        <v>16</v>
      </c>
      <c r="D5" s="2"/>
      <c r="E5" s="2" t="str">
        <f t="shared" si="0"/>
        <v>CHT</v>
      </c>
    </row>
    <row r="6" spans="1:12">
      <c r="A6" s="31" t="s">
        <v>143</v>
      </c>
      <c r="B6" s="40"/>
      <c r="C6" s="89" t="s">
        <v>16</v>
      </c>
      <c r="D6" s="2"/>
      <c r="E6" s="2" t="str">
        <f t="shared" si="0"/>
        <v>CHT</v>
      </c>
    </row>
    <row r="7" spans="1:12">
      <c r="A7" s="31" t="s">
        <v>144</v>
      </c>
      <c r="B7" s="40" t="s">
        <v>174</v>
      </c>
      <c r="C7" s="89" t="s">
        <v>16</v>
      </c>
      <c r="D7" s="2"/>
      <c r="E7" s="2" t="str">
        <f t="shared" si="0"/>
        <v>CHT</v>
      </c>
    </row>
    <row r="8" spans="1:12">
      <c r="A8" s="31" t="s">
        <v>145</v>
      </c>
      <c r="B8" s="40"/>
      <c r="C8" s="89" t="s">
        <v>16</v>
      </c>
      <c r="D8" s="2"/>
      <c r="E8" s="2" t="str">
        <f t="shared" si="0"/>
        <v>CHT</v>
      </c>
      <c r="F8" s="90" t="s">
        <v>8</v>
      </c>
      <c r="G8" s="90"/>
      <c r="H8" s="3"/>
      <c r="I8" s="90" t="s">
        <v>9</v>
      </c>
      <c r="J8" s="90"/>
      <c r="K8" s="16"/>
      <c r="L8" s="16"/>
    </row>
    <row r="9" spans="1:12">
      <c r="A9" s="31" t="s">
        <v>146</v>
      </c>
      <c r="B9" s="40" t="s">
        <v>174</v>
      </c>
      <c r="C9" s="89" t="s">
        <v>16</v>
      </c>
      <c r="D9" s="2"/>
      <c r="E9" s="2" t="str">
        <f t="shared" si="0"/>
        <v>CHT</v>
      </c>
      <c r="F9" s="3"/>
      <c r="G9" s="3"/>
      <c r="H9" s="3"/>
      <c r="I9" s="3"/>
      <c r="J9" s="3"/>
      <c r="K9" s="16"/>
      <c r="L9" s="16"/>
    </row>
    <row r="10" spans="1:12">
      <c r="A10" s="31" t="s">
        <v>147</v>
      </c>
      <c r="B10" s="40" t="s">
        <v>174</v>
      </c>
      <c r="C10" s="89" t="s">
        <v>16</v>
      </c>
      <c r="D10" s="2"/>
      <c r="E10" s="2" t="str">
        <f t="shared" si="0"/>
        <v>CHT</v>
      </c>
      <c r="F10" s="3" t="s">
        <v>0</v>
      </c>
      <c r="G10" s="3">
        <f>COUNTIF($D$3:$D$41,10)</f>
        <v>0</v>
      </c>
      <c r="H10" s="3"/>
      <c r="I10" s="3" t="s">
        <v>7</v>
      </c>
      <c r="J10" s="3">
        <f>COUNTIFS($D$3:$D$41,10,$B$3:$B$41,"x")</f>
        <v>0</v>
      </c>
      <c r="K10" s="16"/>
      <c r="L10" s="16"/>
    </row>
    <row r="11" spans="1:12">
      <c r="A11" s="31" t="s">
        <v>148</v>
      </c>
      <c r="B11" s="40" t="s">
        <v>174</v>
      </c>
      <c r="C11" s="89" t="s">
        <v>16</v>
      </c>
      <c r="D11" s="2"/>
      <c r="E11" s="2" t="str">
        <f t="shared" si="0"/>
        <v>CHT</v>
      </c>
      <c r="F11" s="3" t="s">
        <v>1</v>
      </c>
      <c r="G11" s="3">
        <f>COUNTIF($D$3:$D$41,9)</f>
        <v>0</v>
      </c>
      <c r="H11" s="3"/>
      <c r="I11" s="3">
        <v>9</v>
      </c>
      <c r="J11" s="3">
        <f>COUNTIFS($D$3:$D$41,9,$B$3:$B$41,"x")</f>
        <v>0</v>
      </c>
      <c r="K11" s="16"/>
      <c r="L11" s="16"/>
    </row>
    <row r="12" spans="1:12">
      <c r="A12" s="31" t="s">
        <v>149</v>
      </c>
      <c r="B12" s="40"/>
      <c r="C12" s="89" t="s">
        <v>16</v>
      </c>
      <c r="D12" s="2"/>
      <c r="E12" s="2" t="str">
        <f t="shared" si="0"/>
        <v>CHT</v>
      </c>
      <c r="F12" s="3" t="s">
        <v>2</v>
      </c>
      <c r="G12" s="3">
        <f>COUNTIF($D$3:$D$41,8)</f>
        <v>0</v>
      </c>
      <c r="H12" s="3"/>
      <c r="I12" s="3">
        <v>8</v>
      </c>
      <c r="J12" s="3">
        <f>COUNTIFS($D$3:$D$41,8,$B$3:$B$41,"x")</f>
        <v>0</v>
      </c>
      <c r="K12" s="16"/>
      <c r="L12" s="16"/>
    </row>
    <row r="13" spans="1:12">
      <c r="A13" s="31" t="s">
        <v>150</v>
      </c>
      <c r="B13" s="40" t="s">
        <v>174</v>
      </c>
      <c r="C13" s="89" t="s">
        <v>16</v>
      </c>
      <c r="D13" s="2"/>
      <c r="E13" s="2" t="str">
        <f t="shared" si="0"/>
        <v>CHT</v>
      </c>
      <c r="F13" s="3" t="s">
        <v>3</v>
      </c>
      <c r="G13" s="3">
        <f>COUNTIF($D$3:$D$41,7)</f>
        <v>0</v>
      </c>
      <c r="H13" s="3"/>
      <c r="I13" s="3">
        <v>7</v>
      </c>
      <c r="J13" s="3">
        <f>COUNTIFS($D$3:$D$41,7,$B$3:$B$41,"x")</f>
        <v>0</v>
      </c>
      <c r="K13" s="16"/>
      <c r="L13" s="16"/>
    </row>
    <row r="14" spans="1:12">
      <c r="A14" s="31" t="s">
        <v>151</v>
      </c>
      <c r="B14" s="40"/>
      <c r="C14" s="89" t="s">
        <v>16</v>
      </c>
      <c r="D14" s="2"/>
      <c r="E14" s="2" t="str">
        <f t="shared" si="0"/>
        <v>CHT</v>
      </c>
      <c r="F14" s="3" t="s">
        <v>4</v>
      </c>
      <c r="G14" s="3">
        <f>COUNTIF($D$3:$D$41,6)</f>
        <v>0</v>
      </c>
      <c r="H14" s="3"/>
      <c r="I14" s="3">
        <v>6</v>
      </c>
      <c r="J14" s="3">
        <f>COUNTIFS($D$3:$D$41,6,$B$3:$B$41,"x")</f>
        <v>0</v>
      </c>
      <c r="K14" s="16"/>
      <c r="L14" s="16"/>
    </row>
    <row r="15" spans="1:12">
      <c r="A15" s="31" t="s">
        <v>152</v>
      </c>
      <c r="B15" s="40"/>
      <c r="C15" s="89" t="s">
        <v>16</v>
      </c>
      <c r="D15" s="2"/>
      <c r="E15" s="2" t="str">
        <f t="shared" si="0"/>
        <v>CHT</v>
      </c>
      <c r="F15" s="3" t="s">
        <v>5</v>
      </c>
      <c r="G15" s="3">
        <f>COUNTIF($D$3:$D$41,5)</f>
        <v>0</v>
      </c>
      <c r="H15" s="3"/>
      <c r="I15" s="3">
        <v>5</v>
      </c>
      <c r="J15" s="3">
        <f>COUNTIFS($D$3:$D$41,5,$B$3:$B$41,"x")</f>
        <v>0</v>
      </c>
      <c r="K15" s="16"/>
      <c r="L15" s="16"/>
    </row>
    <row r="16" spans="1:12">
      <c r="A16" s="31" t="s">
        <v>153</v>
      </c>
      <c r="B16" s="40"/>
      <c r="C16" s="89" t="s">
        <v>16</v>
      </c>
      <c r="D16" s="2"/>
      <c r="E16" s="2" t="str">
        <f t="shared" si="0"/>
        <v>CHT</v>
      </c>
      <c r="F16" s="3" t="s">
        <v>6</v>
      </c>
      <c r="G16" s="3">
        <f>COUNTIF($D$3:$D$41,4)</f>
        <v>0</v>
      </c>
      <c r="H16" s="3"/>
      <c r="I16" s="3">
        <v>4</v>
      </c>
      <c r="J16" s="3">
        <f>COUNTIFS($D$3:$D$41,4,$B$3:$B$41,"x")</f>
        <v>0</v>
      </c>
      <c r="K16" s="16"/>
      <c r="L16" s="16"/>
    </row>
    <row r="17" spans="1:12">
      <c r="A17" s="31" t="s">
        <v>154</v>
      </c>
      <c r="B17" s="40"/>
      <c r="C17" s="89" t="s">
        <v>16</v>
      </c>
      <c r="D17" s="2"/>
      <c r="E17" s="2" t="str">
        <f t="shared" si="0"/>
        <v>CHT</v>
      </c>
      <c r="F17" s="16"/>
      <c r="G17" s="16"/>
      <c r="H17" s="16"/>
      <c r="I17" s="16"/>
      <c r="J17" s="16"/>
      <c r="K17" s="16"/>
      <c r="L17" s="16"/>
    </row>
    <row r="18" spans="1:12">
      <c r="A18" s="31" t="s">
        <v>155</v>
      </c>
      <c r="B18" s="40"/>
      <c r="C18" s="89" t="s">
        <v>16</v>
      </c>
      <c r="D18" s="2"/>
      <c r="E18" s="2" t="str">
        <f t="shared" si="0"/>
        <v>CHT</v>
      </c>
      <c r="F18" s="3" t="s">
        <v>21</v>
      </c>
      <c r="G18" s="16"/>
      <c r="H18" s="16"/>
      <c r="I18" s="16"/>
      <c r="J18" s="16"/>
      <c r="K18" s="16"/>
      <c r="L18" s="16"/>
    </row>
    <row r="19" spans="1:12">
      <c r="A19" s="31" t="s">
        <v>156</v>
      </c>
      <c r="B19" s="40" t="s">
        <v>174</v>
      </c>
      <c r="C19" s="89" t="s">
        <v>16</v>
      </c>
      <c r="D19" s="2"/>
      <c r="E19" s="2" t="str">
        <f t="shared" si="0"/>
        <v>CHT</v>
      </c>
      <c r="F19" s="3">
        <f>COUNTA($A$3:$A$48)</f>
        <v>34</v>
      </c>
      <c r="G19" s="16"/>
      <c r="H19" s="16"/>
      <c r="I19" s="16"/>
      <c r="J19" s="16"/>
      <c r="K19" s="16"/>
      <c r="L19" s="16"/>
    </row>
    <row r="20" spans="1:12">
      <c r="A20" s="31" t="s">
        <v>157</v>
      </c>
      <c r="B20" s="40"/>
      <c r="C20" s="89" t="s">
        <v>16</v>
      </c>
      <c r="D20" s="2"/>
      <c r="E20" s="2" t="str">
        <f t="shared" ref="E20:E36" si="1">IF(D20&gt;8,"HTT",IF(D20&gt;4,"HT","CHT"))</f>
        <v>CHT</v>
      </c>
      <c r="F20" s="16"/>
      <c r="G20" s="91" t="s">
        <v>35</v>
      </c>
      <c r="H20" s="92"/>
      <c r="I20" s="92"/>
      <c r="J20" s="92"/>
      <c r="K20" s="92"/>
      <c r="L20" s="93"/>
    </row>
    <row r="21" spans="1:12">
      <c r="A21" s="31" t="s">
        <v>158</v>
      </c>
      <c r="B21" s="40" t="s">
        <v>174</v>
      </c>
      <c r="C21" s="89" t="s">
        <v>16</v>
      </c>
      <c r="D21" s="2"/>
      <c r="E21" s="2" t="str">
        <f t="shared" si="1"/>
        <v>CHT</v>
      </c>
      <c r="F21" s="16"/>
      <c r="G21" s="3" t="s">
        <v>12</v>
      </c>
      <c r="H21" s="3" t="s">
        <v>15</v>
      </c>
      <c r="I21" s="3" t="s">
        <v>13</v>
      </c>
      <c r="J21" s="3" t="s">
        <v>15</v>
      </c>
      <c r="K21" s="3" t="s">
        <v>14</v>
      </c>
      <c r="L21" s="3" t="s">
        <v>15</v>
      </c>
    </row>
    <row r="22" spans="1:12">
      <c r="A22" s="31" t="s">
        <v>159</v>
      </c>
      <c r="B22" s="40"/>
      <c r="C22" s="89" t="s">
        <v>16</v>
      </c>
      <c r="D22" s="2"/>
      <c r="E22" s="2" t="str">
        <f t="shared" si="1"/>
        <v>CHT</v>
      </c>
      <c r="F22" s="16"/>
      <c r="G22" s="3">
        <f>COUNTIF($E$3:$E$40,"HTT")</f>
        <v>0</v>
      </c>
      <c r="H22" s="11">
        <f>(G22*100)/F19</f>
        <v>0</v>
      </c>
      <c r="I22" s="3">
        <f>COUNTIF($E$3:$E$40,"HT")</f>
        <v>0</v>
      </c>
      <c r="J22" s="17">
        <f>(I22*100)/F19</f>
        <v>0</v>
      </c>
      <c r="K22" s="3">
        <f>COUNTIF($E$3:$E$37,"CHT")</f>
        <v>34</v>
      </c>
      <c r="L22" s="3">
        <f>(K22*100)/F19</f>
        <v>100</v>
      </c>
    </row>
    <row r="23" spans="1:12">
      <c r="A23" s="31" t="s">
        <v>160</v>
      </c>
      <c r="B23" s="40" t="s">
        <v>174</v>
      </c>
      <c r="C23" s="89" t="s">
        <v>16</v>
      </c>
      <c r="D23" s="2"/>
      <c r="E23" s="2" t="str">
        <f t="shared" si="1"/>
        <v>CHT</v>
      </c>
    </row>
    <row r="24" spans="1:12">
      <c r="A24" s="31" t="s">
        <v>161</v>
      </c>
      <c r="B24" s="40" t="s">
        <v>174</v>
      </c>
      <c r="C24" s="89" t="s">
        <v>16</v>
      </c>
      <c r="D24" s="2"/>
      <c r="E24" s="2" t="str">
        <f t="shared" si="1"/>
        <v>CHT</v>
      </c>
    </row>
    <row r="25" spans="1:12">
      <c r="A25" s="31" t="s">
        <v>162</v>
      </c>
      <c r="B25" s="40" t="s">
        <v>174</v>
      </c>
      <c r="C25" s="89" t="s">
        <v>16</v>
      </c>
      <c r="D25" s="2"/>
      <c r="E25" s="2" t="str">
        <f t="shared" si="1"/>
        <v>CHT</v>
      </c>
    </row>
    <row r="26" spans="1:12">
      <c r="A26" s="31" t="s">
        <v>163</v>
      </c>
      <c r="B26" s="40" t="s">
        <v>174</v>
      </c>
      <c r="C26" s="89" t="s">
        <v>16</v>
      </c>
      <c r="D26" s="2"/>
      <c r="E26" s="2" t="str">
        <f t="shared" si="1"/>
        <v>CHT</v>
      </c>
    </row>
    <row r="27" spans="1:12">
      <c r="A27" s="31" t="s">
        <v>164</v>
      </c>
      <c r="B27" s="40" t="s">
        <v>174</v>
      </c>
      <c r="C27" s="89" t="s">
        <v>16</v>
      </c>
      <c r="D27" s="2"/>
      <c r="E27" s="2" t="str">
        <f t="shared" si="1"/>
        <v>CHT</v>
      </c>
    </row>
    <row r="28" spans="1:12">
      <c r="A28" s="31" t="s">
        <v>165</v>
      </c>
      <c r="B28" s="40" t="s">
        <v>174</v>
      </c>
      <c r="C28" s="89" t="s">
        <v>16</v>
      </c>
      <c r="D28" s="2"/>
      <c r="E28" s="2" t="str">
        <f t="shared" si="1"/>
        <v>CHT</v>
      </c>
    </row>
    <row r="29" spans="1:12">
      <c r="A29" s="31" t="s">
        <v>166</v>
      </c>
      <c r="B29" s="40" t="s">
        <v>174</v>
      </c>
      <c r="C29" s="89" t="s">
        <v>16</v>
      </c>
      <c r="D29" s="2"/>
      <c r="E29" s="2" t="str">
        <f t="shared" si="1"/>
        <v>CHT</v>
      </c>
    </row>
    <row r="30" spans="1:12">
      <c r="A30" s="31" t="s">
        <v>167</v>
      </c>
      <c r="B30" s="40" t="s">
        <v>174</v>
      </c>
      <c r="C30" s="89" t="s">
        <v>16</v>
      </c>
      <c r="D30" s="2"/>
      <c r="E30" s="2" t="str">
        <f t="shared" si="1"/>
        <v>CHT</v>
      </c>
    </row>
    <row r="31" spans="1:12">
      <c r="A31" s="31" t="s">
        <v>168</v>
      </c>
      <c r="B31" s="40" t="s">
        <v>174</v>
      </c>
      <c r="C31" s="89" t="s">
        <v>16</v>
      </c>
      <c r="D31" s="2"/>
      <c r="E31" s="2" t="str">
        <f t="shared" si="1"/>
        <v>CHT</v>
      </c>
    </row>
    <row r="32" spans="1:12">
      <c r="A32" s="35" t="s">
        <v>169</v>
      </c>
      <c r="B32" s="40"/>
      <c r="C32" s="89" t="s">
        <v>16</v>
      </c>
      <c r="D32" s="36"/>
      <c r="E32" s="2" t="str">
        <f t="shared" si="1"/>
        <v>CHT</v>
      </c>
    </row>
    <row r="33" spans="1:6">
      <c r="A33" s="37" t="s">
        <v>170</v>
      </c>
      <c r="B33" s="40"/>
      <c r="C33" s="89" t="s">
        <v>16</v>
      </c>
      <c r="D33" s="36"/>
      <c r="E33" s="2" t="str">
        <f t="shared" si="1"/>
        <v>CHT</v>
      </c>
    </row>
    <row r="34" spans="1:6">
      <c r="A34" s="37" t="s">
        <v>171</v>
      </c>
      <c r="B34" s="40"/>
      <c r="C34" s="89" t="s">
        <v>16</v>
      </c>
      <c r="D34" s="36"/>
      <c r="E34" s="2" t="str">
        <f t="shared" si="1"/>
        <v>CHT</v>
      </c>
    </row>
    <row r="35" spans="1:6">
      <c r="A35" s="37" t="s">
        <v>172</v>
      </c>
      <c r="B35" s="40"/>
      <c r="C35" s="89" t="s">
        <v>16</v>
      </c>
      <c r="D35" s="36"/>
      <c r="E35" s="2" t="str">
        <f t="shared" si="1"/>
        <v>CHT</v>
      </c>
    </row>
    <row r="36" spans="1:6">
      <c r="A36" s="37" t="s">
        <v>173</v>
      </c>
      <c r="B36" s="40" t="s">
        <v>174</v>
      </c>
      <c r="C36" s="89" t="s">
        <v>16</v>
      </c>
      <c r="D36" s="2"/>
      <c r="E36" s="2" t="str">
        <f t="shared" si="1"/>
        <v>CHT</v>
      </c>
    </row>
    <row r="37" spans="1:6">
      <c r="A37" s="37"/>
      <c r="B37" s="40"/>
      <c r="C37" s="89" t="s">
        <v>16</v>
      </c>
      <c r="D37" s="2"/>
      <c r="E37" s="2"/>
      <c r="F37" s="19"/>
    </row>
    <row r="38" spans="1:6">
      <c r="A38" s="34"/>
      <c r="B38" s="34"/>
      <c r="C38" s="34"/>
      <c r="D38" s="18"/>
      <c r="E38" s="18"/>
      <c r="F38" s="19"/>
    </row>
    <row r="39" spans="1:6">
      <c r="A39" s="20"/>
      <c r="B39" s="20"/>
      <c r="C39" s="80"/>
      <c r="D39" s="18"/>
      <c r="E39" s="18"/>
      <c r="F39" s="19"/>
    </row>
    <row r="40" spans="1:6">
      <c r="A40" s="20"/>
      <c r="B40" s="20"/>
      <c r="C40" s="80"/>
      <c r="D40" s="18"/>
      <c r="E40" s="18"/>
      <c r="F40" s="19"/>
    </row>
    <row r="41" spans="1:6">
      <c r="A41" s="20"/>
      <c r="B41" s="20"/>
      <c r="C41" s="80"/>
      <c r="D41" s="18"/>
      <c r="E41" s="18"/>
      <c r="F41" s="19"/>
    </row>
    <row r="42" spans="1:6">
      <c r="A42" s="20"/>
      <c r="B42" s="20"/>
      <c r="C42" s="80"/>
      <c r="D42" s="18"/>
      <c r="E42" s="18"/>
      <c r="F42" s="19"/>
    </row>
    <row r="43" spans="1:6">
      <c r="A43" s="20"/>
      <c r="B43" s="20"/>
      <c r="C43" s="80"/>
      <c r="D43" s="18"/>
      <c r="E43" s="18"/>
      <c r="F43" s="19"/>
    </row>
    <row r="44" spans="1:6">
      <c r="A44" s="20"/>
      <c r="B44" s="20"/>
      <c r="C44" s="80"/>
      <c r="D44" s="18"/>
      <c r="E44" s="18"/>
      <c r="F44" s="19"/>
    </row>
    <row r="45" spans="1:6">
      <c r="A45" s="20"/>
      <c r="B45" s="20"/>
      <c r="C45" s="80"/>
      <c r="D45" s="18"/>
      <c r="E45" s="18"/>
      <c r="F45" s="19"/>
    </row>
    <row r="46" spans="1:6">
      <c r="A46" s="18"/>
      <c r="B46" s="18"/>
      <c r="C46" s="18"/>
      <c r="D46" s="18"/>
      <c r="E46" s="18"/>
      <c r="F46" s="19"/>
    </row>
    <row r="47" spans="1:6">
      <c r="A47" s="21"/>
      <c r="B47" s="19"/>
      <c r="C47" s="19"/>
      <c r="D47" s="19"/>
      <c r="E47" s="19"/>
      <c r="F47" s="19"/>
    </row>
    <row r="48" spans="1:6">
      <c r="A48" s="19"/>
      <c r="B48" s="19"/>
      <c r="C48" s="19"/>
      <c r="D48" s="19"/>
      <c r="E48" s="19"/>
      <c r="F48" s="19"/>
    </row>
    <row r="49" spans="1:6">
      <c r="A49" s="19"/>
      <c r="B49" s="25"/>
      <c r="C49" s="78"/>
      <c r="D49" s="95"/>
      <c r="E49" s="95"/>
      <c r="F49" s="25"/>
    </row>
    <row r="50" spans="1:6">
      <c r="A50" s="19"/>
      <c r="B50" s="25"/>
      <c r="C50" s="78"/>
      <c r="D50" s="26"/>
      <c r="E50" s="26"/>
      <c r="F50" s="26"/>
    </row>
    <row r="51" spans="1:6">
      <c r="A51" s="19"/>
      <c r="B51" s="24"/>
      <c r="C51" s="80"/>
      <c r="D51" s="27"/>
      <c r="E51" s="24"/>
      <c r="F51" s="24"/>
    </row>
  </sheetData>
  <sortState ref="A3:F33">
    <sortCondition descending="1" ref="A3"/>
  </sortState>
  <mergeCells count="5">
    <mergeCell ref="I8:J8"/>
    <mergeCell ref="G20:L20"/>
    <mergeCell ref="A1:E1"/>
    <mergeCell ref="D49:E49"/>
    <mergeCell ref="F8:G8"/>
  </mergeCells>
  <pageMargins left="0.11811023622047245" right="0.19685039370078741" top="0.19685039370078741" bottom="0.74803149606299213" header="0.11811023622047245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opLeftCell="A30" workbookViewId="0">
      <selection activeCell="O38" sqref="O38"/>
    </sheetView>
  </sheetViews>
  <sheetFormatPr defaultColWidth="9" defaultRowHeight="17.25"/>
  <cols>
    <col min="1" max="1" width="25.42578125" style="1" bestFit="1" customWidth="1"/>
    <col min="2" max="2" width="3.85546875" style="1" bestFit="1" customWidth="1"/>
    <col min="3" max="3" width="5.7109375" style="1" customWidth="1"/>
    <col min="4" max="4" width="8.42578125" style="1" bestFit="1" customWidth="1"/>
    <col min="5" max="5" width="9" style="1" bestFit="1" customWidth="1"/>
    <col min="6" max="6" width="9.42578125" style="1" bestFit="1" customWidth="1"/>
    <col min="7" max="7" width="5.140625" style="1" bestFit="1" customWidth="1"/>
    <col min="8" max="8" width="8.85546875" style="1" bestFit="1" customWidth="1"/>
    <col min="9" max="9" width="11.5703125" style="1" bestFit="1" customWidth="1"/>
    <col min="10" max="10" width="6.28515625" style="1" bestFit="1" customWidth="1"/>
    <col min="11" max="11" width="5.140625" style="1" bestFit="1" customWidth="1"/>
    <col min="12" max="12" width="3" style="1" bestFit="1" customWidth="1"/>
    <col min="13" max="16384" width="9" style="1"/>
  </cols>
  <sheetData>
    <row r="1" spans="1:10" ht="15" customHeight="1">
      <c r="A1" s="94" t="s">
        <v>178</v>
      </c>
      <c r="B1" s="94"/>
      <c r="C1" s="94"/>
      <c r="D1" s="94"/>
      <c r="E1" s="94"/>
    </row>
    <row r="2" spans="1:10" s="84" customFormat="1" ht="34.5">
      <c r="A2" s="83" t="s">
        <v>27</v>
      </c>
      <c r="B2" s="83" t="s">
        <v>26</v>
      </c>
      <c r="C2" s="83" t="s">
        <v>181</v>
      </c>
      <c r="D2" s="83" t="s">
        <v>184</v>
      </c>
      <c r="E2" s="83" t="s">
        <v>22</v>
      </c>
    </row>
    <row r="3" spans="1:10">
      <c r="A3" s="38" t="s">
        <v>107</v>
      </c>
      <c r="B3" s="42"/>
      <c r="C3" s="85" t="s">
        <v>17</v>
      </c>
      <c r="D3" s="2"/>
      <c r="E3" s="2" t="str">
        <f>IF(D3&gt;8,"HTT",IF(D3&gt;4,"HT","CHT"))</f>
        <v>CHT</v>
      </c>
      <c r="F3" s="15"/>
      <c r="G3" s="14"/>
      <c r="H3" s="14"/>
      <c r="I3" s="14"/>
      <c r="J3" s="14"/>
    </row>
    <row r="4" spans="1:10">
      <c r="A4" s="31" t="s">
        <v>108</v>
      </c>
      <c r="B4" s="40"/>
      <c r="C4" s="85" t="s">
        <v>17</v>
      </c>
      <c r="D4" s="2"/>
      <c r="E4" s="2" t="str">
        <f t="shared" ref="E4:E35" si="0">IF(D4&gt;8,"HTT",IF(D4&gt;4,"HT","CHT"))</f>
        <v>CHT</v>
      </c>
      <c r="F4" s="15"/>
      <c r="G4" s="14"/>
      <c r="H4" s="14"/>
      <c r="I4" s="14"/>
      <c r="J4" s="14"/>
    </row>
    <row r="5" spans="1:10">
      <c r="A5" s="31" t="s">
        <v>109</v>
      </c>
      <c r="B5" s="40" t="s">
        <v>174</v>
      </c>
      <c r="C5" s="85" t="s">
        <v>17</v>
      </c>
      <c r="D5" s="2"/>
      <c r="E5" s="2" t="str">
        <f t="shared" si="0"/>
        <v>CHT</v>
      </c>
      <c r="F5" s="15"/>
      <c r="G5" s="14"/>
      <c r="H5" s="14"/>
      <c r="I5" s="14"/>
      <c r="J5" s="14"/>
    </row>
    <row r="6" spans="1:10">
      <c r="A6" s="31" t="s">
        <v>110</v>
      </c>
      <c r="B6" s="40"/>
      <c r="C6" s="85" t="s">
        <v>17</v>
      </c>
      <c r="D6" s="2"/>
      <c r="E6" s="2" t="str">
        <f t="shared" si="0"/>
        <v>CHT</v>
      </c>
      <c r="F6" s="15"/>
      <c r="G6" s="14"/>
      <c r="H6" s="14"/>
      <c r="I6" s="14"/>
      <c r="J6" s="14"/>
    </row>
    <row r="7" spans="1:10">
      <c r="A7" s="33" t="s">
        <v>111</v>
      </c>
      <c r="B7" s="40"/>
      <c r="C7" s="85" t="s">
        <v>17</v>
      </c>
      <c r="D7" s="2"/>
      <c r="E7" s="2" t="str">
        <f t="shared" si="0"/>
        <v>CHT</v>
      </c>
      <c r="F7" s="15"/>
      <c r="G7" s="14"/>
      <c r="H7" s="14"/>
      <c r="I7" s="14"/>
      <c r="J7" s="14"/>
    </row>
    <row r="8" spans="1:10">
      <c r="A8" s="31" t="s">
        <v>112</v>
      </c>
      <c r="B8" s="40"/>
      <c r="C8" s="85" t="s">
        <v>17</v>
      </c>
      <c r="D8" s="2"/>
      <c r="E8" s="2" t="str">
        <f t="shared" si="0"/>
        <v>CHT</v>
      </c>
      <c r="F8" s="22"/>
      <c r="G8" s="23"/>
      <c r="H8" s="23"/>
      <c r="I8" s="23"/>
      <c r="J8" s="23"/>
    </row>
    <row r="9" spans="1:10">
      <c r="A9" s="33" t="s">
        <v>113</v>
      </c>
      <c r="B9" s="40" t="s">
        <v>174</v>
      </c>
      <c r="C9" s="85" t="s">
        <v>17</v>
      </c>
      <c r="D9" s="2"/>
      <c r="E9" s="2" t="str">
        <f t="shared" si="0"/>
        <v>CHT</v>
      </c>
      <c r="F9" s="92" t="s">
        <v>8</v>
      </c>
      <c r="G9" s="93"/>
      <c r="H9" s="3"/>
      <c r="I9" s="91" t="s">
        <v>9</v>
      </c>
      <c r="J9" s="93"/>
    </row>
    <row r="10" spans="1:10">
      <c r="A10" s="31" t="s">
        <v>114</v>
      </c>
      <c r="B10" s="40"/>
      <c r="C10" s="85" t="s">
        <v>17</v>
      </c>
      <c r="D10" s="2"/>
      <c r="E10" s="2" t="str">
        <f t="shared" si="0"/>
        <v>CHT</v>
      </c>
      <c r="F10" s="4"/>
      <c r="G10" s="5"/>
      <c r="H10" s="3"/>
      <c r="I10" s="6"/>
      <c r="J10" s="5"/>
    </row>
    <row r="11" spans="1:10">
      <c r="A11" s="31" t="s">
        <v>115</v>
      </c>
      <c r="B11" s="40"/>
      <c r="C11" s="85" t="s">
        <v>17</v>
      </c>
      <c r="D11" s="2"/>
      <c r="E11" s="2" t="str">
        <f t="shared" si="0"/>
        <v>CHT</v>
      </c>
      <c r="F11" s="7" t="s">
        <v>0</v>
      </c>
      <c r="G11" s="3">
        <f>COUNTIF($D$3:$D$40,10)</f>
        <v>0</v>
      </c>
      <c r="H11" s="3"/>
      <c r="I11" s="3" t="s">
        <v>7</v>
      </c>
      <c r="J11" s="3">
        <f>COUNTIFS($D$3:$D$40,10,$B$3:$B$40,"x")</f>
        <v>0</v>
      </c>
    </row>
    <row r="12" spans="1:10">
      <c r="A12" s="31" t="s">
        <v>116</v>
      </c>
      <c r="B12" s="40" t="s">
        <v>174</v>
      </c>
      <c r="C12" s="85" t="s">
        <v>17</v>
      </c>
      <c r="D12" s="2"/>
      <c r="E12" s="2" t="str">
        <f t="shared" si="0"/>
        <v>CHT</v>
      </c>
      <c r="F12" s="7" t="s">
        <v>1</v>
      </c>
      <c r="G12" s="3">
        <f>COUNTIF($D$3:$D$40,9)</f>
        <v>0</v>
      </c>
      <c r="H12" s="3"/>
      <c r="I12" s="3">
        <v>9</v>
      </c>
      <c r="J12" s="3">
        <f>COUNTIFS($D$3:$D$40,9,$B$3:$B$40,"x")</f>
        <v>0</v>
      </c>
    </row>
    <row r="13" spans="1:10">
      <c r="A13" s="31" t="s">
        <v>117</v>
      </c>
      <c r="B13" s="40" t="s">
        <v>174</v>
      </c>
      <c r="C13" s="85" t="s">
        <v>17</v>
      </c>
      <c r="D13" s="2"/>
      <c r="E13" s="2" t="str">
        <f t="shared" si="0"/>
        <v>CHT</v>
      </c>
      <c r="F13" s="7" t="s">
        <v>2</v>
      </c>
      <c r="G13" s="3">
        <f>COUNTIF($D$3:$D$40,8)</f>
        <v>0</v>
      </c>
      <c r="H13" s="3"/>
      <c r="I13" s="3">
        <v>8</v>
      </c>
      <c r="J13" s="3">
        <f>COUNTIFS($D$3:$D$40,8,$B$3:$B$40,"x")</f>
        <v>0</v>
      </c>
    </row>
    <row r="14" spans="1:10">
      <c r="A14" s="31" t="s">
        <v>118</v>
      </c>
      <c r="B14" s="40" t="s">
        <v>174</v>
      </c>
      <c r="C14" s="85" t="s">
        <v>17</v>
      </c>
      <c r="D14" s="2"/>
      <c r="E14" s="2" t="str">
        <f t="shared" si="0"/>
        <v>CHT</v>
      </c>
      <c r="F14" s="7" t="s">
        <v>3</v>
      </c>
      <c r="G14" s="3">
        <f>COUNTIF($D$3:$D$40,7)</f>
        <v>0</v>
      </c>
      <c r="H14" s="3"/>
      <c r="I14" s="3">
        <v>7</v>
      </c>
      <c r="J14" s="3">
        <f>COUNTIFS($D$3:$D$40,7,$B$3:$B$40,"x")</f>
        <v>0</v>
      </c>
    </row>
    <row r="15" spans="1:10">
      <c r="A15" s="31" t="s">
        <v>119</v>
      </c>
      <c r="B15" s="40"/>
      <c r="C15" s="85" t="s">
        <v>17</v>
      </c>
      <c r="D15" s="2"/>
      <c r="E15" s="2" t="str">
        <f t="shared" si="0"/>
        <v>CHT</v>
      </c>
      <c r="F15" s="7" t="s">
        <v>4</v>
      </c>
      <c r="G15" s="3">
        <f>COUNTIF($D$3:$D$40,6)</f>
        <v>0</v>
      </c>
      <c r="H15" s="3"/>
      <c r="I15" s="3">
        <v>6</v>
      </c>
      <c r="J15" s="3">
        <f>COUNTIFS($D$3:$D$40,6,$B$3:$B$40,"x")</f>
        <v>0</v>
      </c>
    </row>
    <row r="16" spans="1:10">
      <c r="A16" s="31" t="s">
        <v>120</v>
      </c>
      <c r="B16" s="40" t="s">
        <v>174</v>
      </c>
      <c r="C16" s="85" t="s">
        <v>17</v>
      </c>
      <c r="D16" s="2"/>
      <c r="E16" s="2" t="str">
        <f t="shared" si="0"/>
        <v>CHT</v>
      </c>
      <c r="F16" s="7" t="s">
        <v>5</v>
      </c>
      <c r="G16" s="3">
        <f>COUNTIF($D$3:$D$40,5)</f>
        <v>0</v>
      </c>
      <c r="H16" s="3"/>
      <c r="I16" s="3">
        <v>5</v>
      </c>
      <c r="J16" s="3">
        <f>COUNTIFS($D$3:$D$40,5,$B$3:$B$40,"x")</f>
        <v>0</v>
      </c>
    </row>
    <row r="17" spans="1:12">
      <c r="A17" s="31" t="s">
        <v>121</v>
      </c>
      <c r="B17" s="40" t="s">
        <v>174</v>
      </c>
      <c r="C17" s="85" t="s">
        <v>17</v>
      </c>
      <c r="D17" s="2"/>
      <c r="E17" s="2" t="str">
        <f t="shared" si="0"/>
        <v>CHT</v>
      </c>
      <c r="F17" s="7" t="s">
        <v>6</v>
      </c>
      <c r="G17" s="3">
        <f>COUNTIF($D$3:$D$40,4)</f>
        <v>0</v>
      </c>
      <c r="H17" s="3"/>
      <c r="I17" s="3">
        <v>4</v>
      </c>
      <c r="J17" s="3">
        <f>COUNTIFS($D$3:$D$40,4,$B$3:$B$40,"x")</f>
        <v>0</v>
      </c>
    </row>
    <row r="18" spans="1:12">
      <c r="A18" s="31" t="s">
        <v>122</v>
      </c>
      <c r="B18" s="40" t="s">
        <v>174</v>
      </c>
      <c r="C18" s="85" t="s">
        <v>17</v>
      </c>
      <c r="D18" s="2"/>
      <c r="E18" s="2" t="str">
        <f t="shared" si="0"/>
        <v>CHT</v>
      </c>
    </row>
    <row r="19" spans="1:12">
      <c r="A19" s="31" t="s">
        <v>123</v>
      </c>
      <c r="B19" s="40"/>
      <c r="C19" s="85" t="s">
        <v>17</v>
      </c>
      <c r="D19" s="2"/>
      <c r="E19" s="2" t="str">
        <f t="shared" si="0"/>
        <v>CHT</v>
      </c>
      <c r="F19" s="8" t="s">
        <v>21</v>
      </c>
    </row>
    <row r="20" spans="1:12">
      <c r="A20" s="31" t="s">
        <v>124</v>
      </c>
      <c r="B20" s="40"/>
      <c r="C20" s="85" t="s">
        <v>17</v>
      </c>
      <c r="D20" s="2"/>
      <c r="E20" s="2" t="str">
        <f t="shared" si="0"/>
        <v>CHT</v>
      </c>
      <c r="F20" s="1">
        <f>COUNTA($A$3:$A$44)</f>
        <v>33</v>
      </c>
    </row>
    <row r="21" spans="1:12">
      <c r="A21" s="31" t="s">
        <v>125</v>
      </c>
      <c r="B21" s="40"/>
      <c r="C21" s="85" t="s">
        <v>17</v>
      </c>
      <c r="D21" s="2"/>
      <c r="E21" s="2" t="str">
        <f t="shared" si="0"/>
        <v>CHT</v>
      </c>
      <c r="G21" s="98" t="s">
        <v>35</v>
      </c>
      <c r="H21" s="99"/>
      <c r="I21" s="99"/>
      <c r="J21" s="99"/>
      <c r="K21" s="99"/>
      <c r="L21" s="100"/>
    </row>
    <row r="22" spans="1:12">
      <c r="A22" s="31" t="s">
        <v>126</v>
      </c>
      <c r="B22" s="40" t="s">
        <v>174</v>
      </c>
      <c r="C22" s="85" t="s">
        <v>17</v>
      </c>
      <c r="D22" s="2"/>
      <c r="E22" s="2" t="str">
        <f t="shared" si="0"/>
        <v>CHT</v>
      </c>
      <c r="G22" s="9" t="s">
        <v>12</v>
      </c>
      <c r="H22" s="9" t="s">
        <v>15</v>
      </c>
      <c r="I22" s="9" t="s">
        <v>13</v>
      </c>
      <c r="J22" s="10" t="s">
        <v>15</v>
      </c>
      <c r="K22" s="10" t="s">
        <v>14</v>
      </c>
      <c r="L22" s="10" t="s">
        <v>15</v>
      </c>
    </row>
    <row r="23" spans="1:12">
      <c r="A23" s="31" t="s">
        <v>127</v>
      </c>
      <c r="B23" s="40"/>
      <c r="C23" s="85" t="s">
        <v>17</v>
      </c>
      <c r="D23" s="2"/>
      <c r="E23" s="2" t="str">
        <f t="shared" si="0"/>
        <v>CHT</v>
      </c>
      <c r="G23" s="3">
        <f>COUNTIF($E$3:$E$39,"HTT")</f>
        <v>0</v>
      </c>
      <c r="H23" s="13">
        <f>(G23*100)/F20</f>
        <v>0</v>
      </c>
      <c r="I23" s="3">
        <f>COUNTIF($E$3:$E$39,"HT")</f>
        <v>0</v>
      </c>
      <c r="J23" s="11">
        <f>(I23*100)/F20</f>
        <v>0</v>
      </c>
      <c r="K23" s="3">
        <f>COUNTIF($E$3:$E$36,"CHT")</f>
        <v>33</v>
      </c>
      <c r="L23" s="3">
        <f>(K23*100)/F20</f>
        <v>100</v>
      </c>
    </row>
    <row r="24" spans="1:12">
      <c r="A24" s="31" t="s">
        <v>128</v>
      </c>
      <c r="B24" s="40"/>
      <c r="C24" s="85" t="s">
        <v>17</v>
      </c>
      <c r="D24" s="2"/>
      <c r="E24" s="2" t="str">
        <f t="shared" si="0"/>
        <v>CHT</v>
      </c>
    </row>
    <row r="25" spans="1:12">
      <c r="A25" s="31" t="s">
        <v>129</v>
      </c>
      <c r="B25" s="40" t="s">
        <v>174</v>
      </c>
      <c r="C25" s="85" t="s">
        <v>17</v>
      </c>
      <c r="D25" s="2"/>
      <c r="E25" s="2" t="str">
        <f t="shared" si="0"/>
        <v>CHT</v>
      </c>
    </row>
    <row r="26" spans="1:12">
      <c r="A26" s="31" t="s">
        <v>130</v>
      </c>
      <c r="B26" s="40" t="s">
        <v>174</v>
      </c>
      <c r="C26" s="85" t="s">
        <v>17</v>
      </c>
      <c r="D26" s="2"/>
      <c r="E26" s="2" t="str">
        <f t="shared" si="0"/>
        <v>CHT</v>
      </c>
    </row>
    <row r="27" spans="1:12">
      <c r="A27" s="31" t="s">
        <v>131</v>
      </c>
      <c r="B27" s="40"/>
      <c r="C27" s="85" t="s">
        <v>17</v>
      </c>
      <c r="D27" s="2"/>
      <c r="E27" s="2" t="str">
        <f t="shared" si="0"/>
        <v>CHT</v>
      </c>
    </row>
    <row r="28" spans="1:12">
      <c r="A28" s="31" t="s">
        <v>132</v>
      </c>
      <c r="B28" s="40" t="s">
        <v>174</v>
      </c>
      <c r="C28" s="85" t="s">
        <v>17</v>
      </c>
      <c r="D28" s="2"/>
      <c r="E28" s="2" t="str">
        <f t="shared" si="0"/>
        <v>CHT</v>
      </c>
    </row>
    <row r="29" spans="1:12">
      <c r="A29" s="31" t="s">
        <v>133</v>
      </c>
      <c r="B29" s="40"/>
      <c r="C29" s="85" t="s">
        <v>17</v>
      </c>
      <c r="D29" s="2"/>
      <c r="E29" s="2" t="str">
        <f t="shared" si="0"/>
        <v>CHT</v>
      </c>
    </row>
    <row r="30" spans="1:12">
      <c r="A30" s="31" t="s">
        <v>134</v>
      </c>
      <c r="B30" s="40" t="s">
        <v>174</v>
      </c>
      <c r="C30" s="85" t="s">
        <v>17</v>
      </c>
      <c r="D30" s="2"/>
      <c r="E30" s="2" t="str">
        <f t="shared" si="0"/>
        <v>CHT</v>
      </c>
    </row>
    <row r="31" spans="1:12">
      <c r="A31" s="31" t="s">
        <v>135</v>
      </c>
      <c r="B31" s="40" t="s">
        <v>174</v>
      </c>
      <c r="C31" s="85" t="s">
        <v>17</v>
      </c>
      <c r="D31" s="2"/>
      <c r="E31" s="2" t="str">
        <f t="shared" si="0"/>
        <v>CHT</v>
      </c>
    </row>
    <row r="32" spans="1:12">
      <c r="A32" s="31" t="s">
        <v>136</v>
      </c>
      <c r="B32" s="40" t="s">
        <v>174</v>
      </c>
      <c r="C32" s="85" t="s">
        <v>17</v>
      </c>
      <c r="D32" s="2"/>
      <c r="E32" s="2" t="str">
        <f t="shared" si="0"/>
        <v>CHT</v>
      </c>
    </row>
    <row r="33" spans="1:6">
      <c r="A33" s="31" t="s">
        <v>137</v>
      </c>
      <c r="B33" s="40" t="s">
        <v>174</v>
      </c>
      <c r="C33" s="85" t="s">
        <v>17</v>
      </c>
      <c r="D33" s="2"/>
      <c r="E33" s="2" t="str">
        <f t="shared" si="0"/>
        <v>CHT</v>
      </c>
    </row>
    <row r="34" spans="1:6">
      <c r="A34" s="31" t="s">
        <v>138</v>
      </c>
      <c r="B34" s="40"/>
      <c r="C34" s="85" t="s">
        <v>17</v>
      </c>
      <c r="D34" s="2"/>
      <c r="E34" s="2" t="str">
        <f t="shared" si="0"/>
        <v>CHT</v>
      </c>
    </row>
    <row r="35" spans="1:6">
      <c r="A35" s="31" t="s">
        <v>139</v>
      </c>
      <c r="B35" s="40" t="s">
        <v>174</v>
      </c>
      <c r="C35" s="85" t="s">
        <v>17</v>
      </c>
      <c r="D35" s="2"/>
      <c r="E35" s="2" t="str">
        <f t="shared" si="0"/>
        <v>CHT</v>
      </c>
    </row>
    <row r="36" spans="1:6">
      <c r="A36" s="96"/>
      <c r="B36" s="96"/>
      <c r="C36" s="79"/>
      <c r="D36" s="19"/>
      <c r="E36" s="19"/>
      <c r="F36" s="19"/>
    </row>
    <row r="37" spans="1:6">
      <c r="A37" s="97"/>
      <c r="B37" s="97"/>
      <c r="C37" s="80"/>
      <c r="D37" s="19"/>
      <c r="E37" s="19"/>
      <c r="F37" s="19"/>
    </row>
    <row r="38" spans="1:6">
      <c r="A38" s="20"/>
      <c r="B38" s="20"/>
      <c r="C38" s="80"/>
      <c r="D38" s="19"/>
      <c r="E38" s="19"/>
      <c r="F38" s="19"/>
    </row>
    <row r="39" spans="1:6">
      <c r="A39" s="20"/>
      <c r="B39" s="20"/>
      <c r="C39" s="80"/>
      <c r="D39" s="19"/>
      <c r="E39" s="19"/>
      <c r="F39" s="19"/>
    </row>
    <row r="40" spans="1:6">
      <c r="A40" s="20"/>
      <c r="B40" s="20"/>
      <c r="C40" s="80"/>
      <c r="D40" s="19"/>
      <c r="E40" s="19"/>
      <c r="F40" s="19"/>
    </row>
    <row r="41" spans="1:6">
      <c r="A41" s="20"/>
      <c r="B41" s="20"/>
      <c r="C41" s="80"/>
      <c r="D41" s="19"/>
      <c r="E41" s="19"/>
      <c r="F41" s="19"/>
    </row>
    <row r="42" spans="1:6">
      <c r="A42" s="20"/>
      <c r="B42" s="20"/>
      <c r="C42" s="80"/>
      <c r="D42" s="19"/>
      <c r="E42" s="19"/>
      <c r="F42" s="19"/>
    </row>
    <row r="43" spans="1:6">
      <c r="A43" s="20"/>
      <c r="B43" s="20"/>
      <c r="C43" s="80"/>
      <c r="D43" s="19"/>
      <c r="E43" s="19"/>
      <c r="F43" s="19"/>
    </row>
    <row r="44" spans="1:6">
      <c r="A44" s="20"/>
      <c r="B44" s="20"/>
      <c r="C44" s="80"/>
      <c r="D44" s="19"/>
      <c r="E44" s="19"/>
      <c r="F44" s="19"/>
    </row>
  </sheetData>
  <mergeCells count="5">
    <mergeCell ref="A1:E1"/>
    <mergeCell ref="F9:G9"/>
    <mergeCell ref="I9:J9"/>
    <mergeCell ref="A36:B37"/>
    <mergeCell ref="G21:L21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opLeftCell="A17" workbookViewId="0">
      <selection activeCell="D3" sqref="D3:D37"/>
    </sheetView>
  </sheetViews>
  <sheetFormatPr defaultColWidth="9" defaultRowHeight="17.25"/>
  <cols>
    <col min="1" max="1" width="24.7109375" style="1" bestFit="1" customWidth="1"/>
    <col min="2" max="2" width="3.85546875" style="1" bestFit="1" customWidth="1"/>
    <col min="3" max="3" width="5.85546875" style="1" customWidth="1"/>
    <col min="4" max="4" width="8.85546875" style="1" bestFit="1" customWidth="1"/>
    <col min="5" max="5" width="10.42578125" style="1" bestFit="1" customWidth="1"/>
    <col min="6" max="6" width="8.42578125" style="1" bestFit="1" customWidth="1"/>
    <col min="7" max="7" width="5.140625" style="1" bestFit="1" customWidth="1"/>
    <col min="8" max="8" width="8.85546875" style="1" bestFit="1" customWidth="1"/>
    <col min="9" max="9" width="11.5703125" style="1" bestFit="1" customWidth="1"/>
    <col min="10" max="10" width="4.42578125" style="1" bestFit="1" customWidth="1"/>
    <col min="11" max="11" width="5.140625" style="1" bestFit="1" customWidth="1"/>
    <col min="12" max="12" width="3" style="1" bestFit="1" customWidth="1"/>
    <col min="13" max="16384" width="9" style="1"/>
  </cols>
  <sheetData>
    <row r="1" spans="1:10">
      <c r="A1" s="94" t="s">
        <v>179</v>
      </c>
      <c r="B1" s="94"/>
      <c r="C1" s="94"/>
      <c r="D1" s="94"/>
      <c r="E1" s="94"/>
      <c r="F1" s="101"/>
      <c r="G1" s="102"/>
      <c r="H1" s="14"/>
      <c r="I1" s="102"/>
      <c r="J1" s="102"/>
    </row>
    <row r="2" spans="1:10" s="84" customFormat="1" ht="34.5">
      <c r="A2" s="83" t="s">
        <v>27</v>
      </c>
      <c r="B2" s="83" t="s">
        <v>26</v>
      </c>
      <c r="C2" s="83" t="s">
        <v>180</v>
      </c>
      <c r="D2" s="83" t="s">
        <v>184</v>
      </c>
      <c r="E2" s="83" t="s">
        <v>22</v>
      </c>
    </row>
    <row r="3" spans="1:10">
      <c r="A3" s="38" t="s">
        <v>72</v>
      </c>
      <c r="B3" s="86"/>
      <c r="C3" s="86" t="s">
        <v>18</v>
      </c>
      <c r="D3" s="2"/>
      <c r="E3" s="12" t="str">
        <f>IF(D3&gt;8,"HTT",IF(D3&gt;4,"HT","CHT"))</f>
        <v>CHT</v>
      </c>
      <c r="F3" s="15"/>
      <c r="G3" s="14"/>
      <c r="H3" s="14"/>
      <c r="I3" s="14"/>
      <c r="J3" s="14"/>
    </row>
    <row r="4" spans="1:10">
      <c r="A4" s="31" t="s">
        <v>73</v>
      </c>
      <c r="B4" s="86"/>
      <c r="C4" s="86" t="s">
        <v>18</v>
      </c>
      <c r="D4" s="2"/>
      <c r="E4" s="12" t="str">
        <f t="shared" ref="E4:E37" si="0">IF(D4&gt;8,"HTT",IF(D4&gt;4,"HT","CHT"))</f>
        <v>CHT</v>
      </c>
      <c r="F4" s="15"/>
      <c r="G4" s="14"/>
      <c r="H4" s="14"/>
      <c r="I4" s="14"/>
      <c r="J4" s="14"/>
    </row>
    <row r="5" spans="1:10">
      <c r="A5" s="31" t="s">
        <v>74</v>
      </c>
      <c r="B5" s="86" t="s">
        <v>174</v>
      </c>
      <c r="C5" s="86" t="s">
        <v>18</v>
      </c>
      <c r="D5" s="2"/>
      <c r="E5" s="12" t="str">
        <f t="shared" si="0"/>
        <v>CHT</v>
      </c>
      <c r="F5" s="15"/>
      <c r="G5" s="14"/>
      <c r="H5" s="14"/>
      <c r="I5" s="14"/>
      <c r="J5" s="14"/>
    </row>
    <row r="6" spans="1:10">
      <c r="A6" s="31" t="s">
        <v>75</v>
      </c>
      <c r="B6" s="86"/>
      <c r="C6" s="86" t="s">
        <v>18</v>
      </c>
      <c r="D6" s="2"/>
      <c r="E6" s="12" t="str">
        <f t="shared" si="0"/>
        <v>CHT</v>
      </c>
      <c r="F6" s="15"/>
      <c r="G6" s="14"/>
      <c r="H6" s="14"/>
      <c r="I6" s="14"/>
      <c r="J6" s="14"/>
    </row>
    <row r="7" spans="1:10">
      <c r="A7" s="31" t="s">
        <v>76</v>
      </c>
      <c r="B7" s="86" t="s">
        <v>174</v>
      </c>
      <c r="C7" s="86" t="s">
        <v>18</v>
      </c>
      <c r="D7" s="2"/>
      <c r="E7" s="12" t="str">
        <f t="shared" si="0"/>
        <v>CHT</v>
      </c>
      <c r="F7" s="15"/>
      <c r="G7" s="14"/>
      <c r="H7" s="14"/>
      <c r="I7" s="14"/>
      <c r="J7" s="14"/>
    </row>
    <row r="8" spans="1:10">
      <c r="A8" s="31" t="s">
        <v>77</v>
      </c>
      <c r="B8" s="87" t="s">
        <v>174</v>
      </c>
      <c r="C8" s="86" t="s">
        <v>18</v>
      </c>
      <c r="D8" s="2"/>
      <c r="E8" s="12" t="str">
        <f t="shared" si="0"/>
        <v>CHT</v>
      </c>
      <c r="F8" s="15"/>
      <c r="G8" s="14"/>
      <c r="H8" s="14"/>
      <c r="I8" s="14"/>
      <c r="J8" s="14"/>
    </row>
    <row r="9" spans="1:10">
      <c r="A9" s="31" t="s">
        <v>78</v>
      </c>
      <c r="B9" s="86" t="s">
        <v>174</v>
      </c>
      <c r="C9" s="86" t="s">
        <v>18</v>
      </c>
      <c r="D9" s="2"/>
      <c r="E9" s="12" t="str">
        <f t="shared" si="0"/>
        <v>CHT</v>
      </c>
      <c r="F9" s="15"/>
      <c r="G9" s="14"/>
      <c r="H9" s="14"/>
      <c r="I9" s="14"/>
      <c r="J9" s="14"/>
    </row>
    <row r="10" spans="1:10">
      <c r="A10" s="31" t="s">
        <v>79</v>
      </c>
      <c r="B10" s="86" t="s">
        <v>174</v>
      </c>
      <c r="C10" s="86" t="s">
        <v>18</v>
      </c>
      <c r="D10" s="2"/>
      <c r="E10" s="12" t="str">
        <f t="shared" si="0"/>
        <v>CHT</v>
      </c>
    </row>
    <row r="11" spans="1:10">
      <c r="A11" s="31" t="s">
        <v>80</v>
      </c>
      <c r="B11" s="86" t="s">
        <v>174</v>
      </c>
      <c r="C11" s="86" t="s">
        <v>18</v>
      </c>
      <c r="D11" s="2"/>
      <c r="E11" s="12" t="str">
        <f t="shared" si="0"/>
        <v>CHT</v>
      </c>
    </row>
    <row r="12" spans="1:10">
      <c r="A12" s="31" t="s">
        <v>81</v>
      </c>
      <c r="B12" s="86" t="s">
        <v>174</v>
      </c>
      <c r="C12" s="86" t="s">
        <v>18</v>
      </c>
      <c r="D12" s="2"/>
      <c r="E12" s="12" t="str">
        <f t="shared" si="0"/>
        <v>CHT</v>
      </c>
      <c r="F12" s="91" t="s">
        <v>8</v>
      </c>
      <c r="G12" s="93"/>
      <c r="H12" s="3"/>
      <c r="I12" s="91" t="s">
        <v>9</v>
      </c>
      <c r="J12" s="93"/>
    </row>
    <row r="13" spans="1:10">
      <c r="A13" s="31" t="s">
        <v>82</v>
      </c>
      <c r="B13" s="86"/>
      <c r="C13" s="86" t="s">
        <v>18</v>
      </c>
      <c r="D13" s="2"/>
      <c r="E13" s="12" t="str">
        <f t="shared" si="0"/>
        <v>CHT</v>
      </c>
      <c r="F13" s="4"/>
      <c r="G13" s="5"/>
      <c r="H13" s="3"/>
      <c r="I13" s="6"/>
      <c r="J13" s="5"/>
    </row>
    <row r="14" spans="1:10">
      <c r="A14" s="31" t="s">
        <v>83</v>
      </c>
      <c r="B14" s="86"/>
      <c r="C14" s="86" t="s">
        <v>18</v>
      </c>
      <c r="D14" s="2"/>
      <c r="E14" s="12" t="str">
        <f t="shared" si="0"/>
        <v>CHT</v>
      </c>
      <c r="F14" s="7" t="s">
        <v>0</v>
      </c>
      <c r="G14" s="3">
        <f>COUNTIF($D$3:$D$41,10)</f>
        <v>0</v>
      </c>
      <c r="H14" s="3"/>
      <c r="I14" s="3" t="s">
        <v>7</v>
      </c>
      <c r="J14" s="3">
        <f>COUNTIFS($D$3:$D$41,10,$B$3:$B$41,"x")</f>
        <v>0</v>
      </c>
    </row>
    <row r="15" spans="1:10">
      <c r="A15" s="31" t="s">
        <v>84</v>
      </c>
      <c r="B15" s="86"/>
      <c r="C15" s="86" t="s">
        <v>18</v>
      </c>
      <c r="D15" s="2"/>
      <c r="E15" s="12" t="str">
        <f t="shared" si="0"/>
        <v>CHT</v>
      </c>
      <c r="F15" s="7" t="s">
        <v>1</v>
      </c>
      <c r="G15" s="3">
        <f>COUNTIF($D$3:$D$41,9)</f>
        <v>0</v>
      </c>
      <c r="H15" s="3"/>
      <c r="I15" s="3">
        <v>9</v>
      </c>
      <c r="J15" s="3">
        <f>COUNTIFS($D$3:$D$41,9,$B$3:$B$41,"x")</f>
        <v>0</v>
      </c>
    </row>
    <row r="16" spans="1:10">
      <c r="A16" s="31" t="s">
        <v>85</v>
      </c>
      <c r="B16" s="86"/>
      <c r="C16" s="86" t="s">
        <v>18</v>
      </c>
      <c r="D16" s="2"/>
      <c r="E16" s="12" t="str">
        <f t="shared" si="0"/>
        <v>CHT</v>
      </c>
      <c r="F16" s="7" t="s">
        <v>2</v>
      </c>
      <c r="G16" s="3">
        <f>COUNTIF($D$3:$D$41,8)</f>
        <v>0</v>
      </c>
      <c r="H16" s="3"/>
      <c r="I16" s="3">
        <v>8</v>
      </c>
      <c r="J16" s="3">
        <f>COUNTIFS($D$3:$D$41,8,$B$3:$B$41,"x")</f>
        <v>0</v>
      </c>
    </row>
    <row r="17" spans="1:12">
      <c r="A17" s="31" t="s">
        <v>86</v>
      </c>
      <c r="B17" s="86" t="s">
        <v>174</v>
      </c>
      <c r="C17" s="86" t="s">
        <v>18</v>
      </c>
      <c r="D17" s="2"/>
      <c r="E17" s="12" t="str">
        <f t="shared" si="0"/>
        <v>CHT</v>
      </c>
      <c r="F17" s="7" t="s">
        <v>3</v>
      </c>
      <c r="G17" s="3">
        <f>COUNTIF($D$3:$D$41,7)</f>
        <v>0</v>
      </c>
      <c r="H17" s="3"/>
      <c r="I17" s="3">
        <v>7</v>
      </c>
      <c r="J17" s="3">
        <f>COUNTIFS($D$3:$D$41,7,$B$3:$B$41,"x")</f>
        <v>0</v>
      </c>
    </row>
    <row r="18" spans="1:12">
      <c r="A18" s="31" t="s">
        <v>87</v>
      </c>
      <c r="B18" s="86"/>
      <c r="C18" s="86" t="s">
        <v>18</v>
      </c>
      <c r="D18" s="2"/>
      <c r="E18" s="12" t="str">
        <f t="shared" si="0"/>
        <v>CHT</v>
      </c>
      <c r="F18" s="7" t="s">
        <v>4</v>
      </c>
      <c r="G18" s="3">
        <f>COUNTIF($D$3:$D$41,6)</f>
        <v>0</v>
      </c>
      <c r="H18" s="3"/>
      <c r="I18" s="3">
        <v>6</v>
      </c>
      <c r="J18" s="3">
        <f>COUNTIFS($D$3:$D$41,6,$B$3:$B$41,"x")</f>
        <v>0</v>
      </c>
    </row>
    <row r="19" spans="1:12">
      <c r="A19" s="31" t="s">
        <v>88</v>
      </c>
      <c r="B19" s="86"/>
      <c r="C19" s="86" t="s">
        <v>18</v>
      </c>
      <c r="D19" s="2"/>
      <c r="E19" s="12" t="str">
        <f t="shared" si="0"/>
        <v>CHT</v>
      </c>
      <c r="F19" s="7" t="s">
        <v>5</v>
      </c>
      <c r="G19" s="3">
        <f>COUNTIF($D$3:$D$41,5)</f>
        <v>0</v>
      </c>
      <c r="H19" s="3"/>
      <c r="I19" s="3">
        <v>5</v>
      </c>
      <c r="J19" s="3">
        <f>COUNTIFS($D$3:$D$41,5,$B$3:$B$41,"x")</f>
        <v>0</v>
      </c>
    </row>
    <row r="20" spans="1:12">
      <c r="A20" s="31" t="s">
        <v>89</v>
      </c>
      <c r="B20" s="86" t="s">
        <v>174</v>
      </c>
      <c r="C20" s="86" t="s">
        <v>18</v>
      </c>
      <c r="D20" s="2"/>
      <c r="E20" s="12" t="str">
        <f t="shared" si="0"/>
        <v>CHT</v>
      </c>
      <c r="F20" s="7" t="s">
        <v>6</v>
      </c>
      <c r="G20" s="3">
        <f>COUNTIF($D$3:$D$41,4)</f>
        <v>0</v>
      </c>
      <c r="H20" s="3"/>
      <c r="I20" s="3">
        <v>4</v>
      </c>
      <c r="J20" s="3">
        <f>COUNTIFS($D$3:$D$41,4,$B$3:$B$41,"x")</f>
        <v>0</v>
      </c>
    </row>
    <row r="21" spans="1:12">
      <c r="A21" s="31" t="s">
        <v>90</v>
      </c>
      <c r="B21" s="86"/>
      <c r="C21" s="86" t="s">
        <v>18</v>
      </c>
      <c r="D21" s="2"/>
      <c r="E21" s="12" t="str">
        <f t="shared" si="0"/>
        <v>CHT</v>
      </c>
    </row>
    <row r="22" spans="1:12">
      <c r="A22" s="31" t="s">
        <v>91</v>
      </c>
      <c r="B22" s="86" t="s">
        <v>174</v>
      </c>
      <c r="C22" s="86" t="s">
        <v>18</v>
      </c>
      <c r="D22" s="2"/>
      <c r="E22" s="12" t="str">
        <f t="shared" si="0"/>
        <v>CHT</v>
      </c>
      <c r="F22" s="8" t="s">
        <v>21</v>
      </c>
    </row>
    <row r="23" spans="1:12">
      <c r="A23" s="31" t="s">
        <v>92</v>
      </c>
      <c r="B23" s="86"/>
      <c r="C23" s="86" t="s">
        <v>18</v>
      </c>
      <c r="D23" s="2"/>
      <c r="E23" s="12" t="str">
        <f t="shared" si="0"/>
        <v>CHT</v>
      </c>
      <c r="F23" s="1">
        <f>COUNTA($A$3:$A$48)</f>
        <v>35</v>
      </c>
    </row>
    <row r="24" spans="1:12">
      <c r="A24" s="31" t="s">
        <v>93</v>
      </c>
      <c r="B24" s="86"/>
      <c r="C24" s="86" t="s">
        <v>18</v>
      </c>
      <c r="D24" s="2"/>
      <c r="E24" s="12" t="str">
        <f t="shared" si="0"/>
        <v>CHT</v>
      </c>
      <c r="G24" s="98" t="s">
        <v>34</v>
      </c>
      <c r="H24" s="99"/>
      <c r="I24" s="99"/>
      <c r="J24" s="99"/>
      <c r="K24" s="99"/>
      <c r="L24" s="100"/>
    </row>
    <row r="25" spans="1:12">
      <c r="A25" s="31" t="s">
        <v>94</v>
      </c>
      <c r="B25" s="86"/>
      <c r="C25" s="86" t="s">
        <v>18</v>
      </c>
      <c r="D25" s="2"/>
      <c r="E25" s="12" t="str">
        <f t="shared" si="0"/>
        <v>CHT</v>
      </c>
      <c r="G25" s="9" t="s">
        <v>12</v>
      </c>
      <c r="H25" s="9" t="s">
        <v>15</v>
      </c>
      <c r="I25" s="9" t="s">
        <v>13</v>
      </c>
      <c r="J25" s="10" t="s">
        <v>15</v>
      </c>
      <c r="K25" s="10" t="s">
        <v>14</v>
      </c>
      <c r="L25" s="10" t="s">
        <v>15</v>
      </c>
    </row>
    <row r="26" spans="1:12">
      <c r="A26" s="31" t="s">
        <v>95</v>
      </c>
      <c r="B26" s="86" t="s">
        <v>174</v>
      </c>
      <c r="C26" s="86" t="s">
        <v>18</v>
      </c>
      <c r="D26" s="2"/>
      <c r="E26" s="12" t="str">
        <f t="shared" si="0"/>
        <v>CHT</v>
      </c>
      <c r="G26" s="3">
        <f>COUNTIF($E$3:$E$40,"HTT")</f>
        <v>0</v>
      </c>
      <c r="H26" s="13">
        <f>(G26*100)/F23</f>
        <v>0</v>
      </c>
      <c r="I26" s="3">
        <f>COUNTIF($E$3:$E$40,"HT")</f>
        <v>0</v>
      </c>
      <c r="J26" s="17">
        <f>(I26*100)/F23</f>
        <v>0</v>
      </c>
      <c r="K26" s="3">
        <f>COUNTIF($E$3:$E$37,"CHT")</f>
        <v>35</v>
      </c>
      <c r="L26" s="3">
        <f>(K26*100)/F23</f>
        <v>100</v>
      </c>
    </row>
    <row r="27" spans="1:12">
      <c r="A27" s="31" t="s">
        <v>96</v>
      </c>
      <c r="B27" s="86"/>
      <c r="C27" s="86" t="s">
        <v>18</v>
      </c>
      <c r="D27" s="2"/>
      <c r="E27" s="12" t="str">
        <f t="shared" si="0"/>
        <v>CHT</v>
      </c>
    </row>
    <row r="28" spans="1:12">
      <c r="A28" s="31" t="s">
        <v>97</v>
      </c>
      <c r="B28" s="86"/>
      <c r="C28" s="86" t="s">
        <v>18</v>
      </c>
      <c r="D28" s="2"/>
      <c r="E28" s="12" t="str">
        <f t="shared" si="0"/>
        <v>CHT</v>
      </c>
    </row>
    <row r="29" spans="1:12">
      <c r="A29" s="31" t="s">
        <v>98</v>
      </c>
      <c r="B29" s="86" t="s">
        <v>174</v>
      </c>
      <c r="C29" s="86" t="s">
        <v>18</v>
      </c>
      <c r="D29" s="2"/>
      <c r="E29" s="12" t="str">
        <f t="shared" si="0"/>
        <v>CHT</v>
      </c>
    </row>
    <row r="30" spans="1:12">
      <c r="A30" s="31" t="s">
        <v>99</v>
      </c>
      <c r="B30" s="86" t="s">
        <v>174</v>
      </c>
      <c r="C30" s="86" t="s">
        <v>18</v>
      </c>
      <c r="D30" s="2"/>
      <c r="E30" s="12" t="str">
        <f t="shared" si="0"/>
        <v>CHT</v>
      </c>
    </row>
    <row r="31" spans="1:12">
      <c r="A31" s="31" t="s">
        <v>100</v>
      </c>
      <c r="B31" s="86"/>
      <c r="C31" s="86" t="s">
        <v>18</v>
      </c>
      <c r="D31" s="2"/>
      <c r="E31" s="12" t="str">
        <f t="shared" si="0"/>
        <v>CHT</v>
      </c>
    </row>
    <row r="32" spans="1:12">
      <c r="A32" s="31" t="s">
        <v>101</v>
      </c>
      <c r="B32" s="86" t="s">
        <v>174</v>
      </c>
      <c r="C32" s="86" t="s">
        <v>18</v>
      </c>
      <c r="D32" s="2"/>
      <c r="E32" s="12" t="str">
        <f t="shared" si="0"/>
        <v>CHT</v>
      </c>
    </row>
    <row r="33" spans="1:5">
      <c r="A33" s="31" t="s">
        <v>102</v>
      </c>
      <c r="B33" s="86" t="s">
        <v>174</v>
      </c>
      <c r="C33" s="86" t="s">
        <v>18</v>
      </c>
      <c r="D33" s="2"/>
      <c r="E33" s="12" t="str">
        <f t="shared" si="0"/>
        <v>CHT</v>
      </c>
    </row>
    <row r="34" spans="1:5">
      <c r="A34" s="35" t="s">
        <v>103</v>
      </c>
      <c r="B34" s="86"/>
      <c r="C34" s="86" t="s">
        <v>18</v>
      </c>
      <c r="D34" s="36"/>
      <c r="E34" s="12" t="str">
        <f t="shared" si="0"/>
        <v>CHT</v>
      </c>
    </row>
    <row r="35" spans="1:5">
      <c r="A35" s="37" t="s">
        <v>104</v>
      </c>
      <c r="B35" s="86"/>
      <c r="C35" s="86" t="s">
        <v>18</v>
      </c>
      <c r="D35" s="2"/>
      <c r="E35" s="12" t="str">
        <f t="shared" si="0"/>
        <v>CHT</v>
      </c>
    </row>
    <row r="36" spans="1:5">
      <c r="A36" s="37" t="s">
        <v>105</v>
      </c>
      <c r="B36" s="86" t="s">
        <v>174</v>
      </c>
      <c r="C36" s="86" t="s">
        <v>18</v>
      </c>
      <c r="D36" s="2"/>
      <c r="E36" s="12" t="str">
        <f t="shared" si="0"/>
        <v>CHT</v>
      </c>
    </row>
    <row r="37" spans="1:5">
      <c r="A37" s="37" t="s">
        <v>106</v>
      </c>
      <c r="B37" s="86" t="s">
        <v>174</v>
      </c>
      <c r="C37" s="86" t="s">
        <v>18</v>
      </c>
      <c r="D37" s="2"/>
      <c r="E37" s="12" t="str">
        <f t="shared" si="0"/>
        <v>CHT</v>
      </c>
    </row>
  </sheetData>
  <mergeCells count="6">
    <mergeCell ref="G24:L24"/>
    <mergeCell ref="A1:E1"/>
    <mergeCell ref="F1:G1"/>
    <mergeCell ref="I1:J1"/>
    <mergeCell ref="F12:G12"/>
    <mergeCell ref="I12:J12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opLeftCell="A23" workbookViewId="0">
      <selection activeCell="C36" sqref="C36"/>
    </sheetView>
  </sheetViews>
  <sheetFormatPr defaultColWidth="9" defaultRowHeight="17.25"/>
  <cols>
    <col min="1" max="1" width="26.5703125" style="1" bestFit="1" customWidth="1"/>
    <col min="2" max="2" width="3.85546875" style="1" bestFit="1" customWidth="1"/>
    <col min="3" max="3" width="5" style="1" customWidth="1"/>
    <col min="4" max="4" width="9" style="1" bestFit="1" customWidth="1"/>
    <col min="5" max="5" width="10.42578125" style="1" bestFit="1" customWidth="1"/>
    <col min="6" max="6" width="9.42578125" style="1" bestFit="1" customWidth="1"/>
    <col min="7" max="7" width="11.7109375" style="1" customWidth="1"/>
    <col min="8" max="8" width="7.28515625" style="1" customWidth="1"/>
    <col min="9" max="9" width="14.28515625" style="1" customWidth="1"/>
    <col min="10" max="10" width="5.28515625" style="1" customWidth="1"/>
    <col min="11" max="11" width="5.140625" style="1" bestFit="1" customWidth="1"/>
    <col min="12" max="12" width="3" style="1" bestFit="1" customWidth="1"/>
    <col min="13" max="16384" width="9" style="1"/>
  </cols>
  <sheetData>
    <row r="1" spans="1:12">
      <c r="A1" s="94" t="s">
        <v>176</v>
      </c>
      <c r="B1" s="94"/>
      <c r="C1" s="94"/>
      <c r="D1" s="94"/>
      <c r="E1" s="94"/>
    </row>
    <row r="2" spans="1:12" s="84" customFormat="1" ht="34.5">
      <c r="A2" s="83" t="s">
        <v>27</v>
      </c>
      <c r="B2" s="83" t="s">
        <v>26</v>
      </c>
      <c r="C2" s="83" t="s">
        <v>181</v>
      </c>
      <c r="D2" s="83" t="s">
        <v>184</v>
      </c>
      <c r="E2" s="83" t="s">
        <v>22</v>
      </c>
    </row>
    <row r="3" spans="1:12">
      <c r="A3" s="30" t="s">
        <v>40</v>
      </c>
      <c r="B3" s="30"/>
      <c r="C3" s="88" t="s">
        <v>39</v>
      </c>
      <c r="D3" s="2"/>
      <c r="E3" s="2" t="str">
        <f>IF(D3&gt;8,"HTT",IF(D3&gt;4,"HT","CHT"))</f>
        <v>CHT</v>
      </c>
    </row>
    <row r="4" spans="1:12">
      <c r="A4" s="31" t="s">
        <v>41</v>
      </c>
      <c r="B4" s="40" t="s">
        <v>174</v>
      </c>
      <c r="C4" s="88" t="s">
        <v>39</v>
      </c>
      <c r="D4" s="2"/>
      <c r="E4" s="2" t="str">
        <f t="shared" ref="E4:E18" si="0">IF(D4&gt;8,"HTT",IF(D4&gt;4,"HT","CHT"))</f>
        <v>CHT</v>
      </c>
    </row>
    <row r="5" spans="1:12">
      <c r="A5" s="32" t="s">
        <v>42</v>
      </c>
      <c r="B5" s="41"/>
      <c r="C5" s="88" t="s">
        <v>39</v>
      </c>
      <c r="D5" s="2"/>
      <c r="E5" s="2" t="str">
        <f t="shared" si="0"/>
        <v>CHT</v>
      </c>
    </row>
    <row r="6" spans="1:12">
      <c r="A6" s="31" t="s">
        <v>43</v>
      </c>
      <c r="B6" s="41"/>
      <c r="C6" s="88" t="s">
        <v>39</v>
      </c>
      <c r="D6" s="2"/>
      <c r="E6" s="2" t="str">
        <f t="shared" si="0"/>
        <v>CHT</v>
      </c>
    </row>
    <row r="7" spans="1:12">
      <c r="A7" s="31" t="s">
        <v>44</v>
      </c>
      <c r="B7" s="40"/>
      <c r="C7" s="88" t="s">
        <v>39</v>
      </c>
      <c r="D7" s="2"/>
      <c r="E7" s="2" t="str">
        <f t="shared" si="0"/>
        <v>CHT</v>
      </c>
    </row>
    <row r="8" spans="1:12">
      <c r="A8" s="31" t="s">
        <v>45</v>
      </c>
      <c r="B8" s="40" t="s">
        <v>174</v>
      </c>
      <c r="C8" s="88" t="s">
        <v>39</v>
      </c>
      <c r="D8" s="2"/>
      <c r="E8" s="2" t="str">
        <f t="shared" si="0"/>
        <v>CHT</v>
      </c>
      <c r="F8" s="90" t="s">
        <v>8</v>
      </c>
      <c r="G8" s="90"/>
      <c r="H8" s="3"/>
      <c r="I8" s="90" t="s">
        <v>9</v>
      </c>
      <c r="J8" s="90"/>
      <c r="K8" s="16"/>
      <c r="L8" s="16"/>
    </row>
    <row r="9" spans="1:12">
      <c r="A9" s="31" t="s">
        <v>46</v>
      </c>
      <c r="B9" s="40"/>
      <c r="C9" s="88" t="s">
        <v>39</v>
      </c>
      <c r="D9" s="2"/>
      <c r="E9" s="2" t="str">
        <f t="shared" si="0"/>
        <v>CHT</v>
      </c>
      <c r="F9" s="3"/>
      <c r="G9" s="3"/>
      <c r="H9" s="3"/>
      <c r="I9" s="3"/>
      <c r="J9" s="3"/>
      <c r="K9" s="16"/>
      <c r="L9" s="16"/>
    </row>
    <row r="10" spans="1:12">
      <c r="A10" s="31" t="s">
        <v>47</v>
      </c>
      <c r="B10" s="40"/>
      <c r="C10" s="88" t="s">
        <v>39</v>
      </c>
      <c r="D10" s="2"/>
      <c r="E10" s="2" t="str">
        <f t="shared" si="0"/>
        <v>CHT</v>
      </c>
      <c r="F10" s="3" t="s">
        <v>0</v>
      </c>
      <c r="G10" s="3">
        <f>COUNTIF($D$3:$D$40,10)</f>
        <v>0</v>
      </c>
      <c r="H10" s="3"/>
      <c r="I10" s="3" t="s">
        <v>7</v>
      </c>
      <c r="J10" s="3">
        <f>COUNTIFS($D$3:$D$40,10,$B$3:$B$40,"x")</f>
        <v>0</v>
      </c>
      <c r="K10" s="16"/>
      <c r="L10" s="16"/>
    </row>
    <row r="11" spans="1:12">
      <c r="A11" s="31" t="s">
        <v>48</v>
      </c>
      <c r="B11" s="40"/>
      <c r="C11" s="88" t="s">
        <v>39</v>
      </c>
      <c r="D11" s="2"/>
      <c r="E11" s="2" t="str">
        <f t="shared" si="0"/>
        <v>CHT</v>
      </c>
      <c r="F11" s="3" t="s">
        <v>1</v>
      </c>
      <c r="G11" s="3">
        <f>COUNTIF($D$3:$D$40,9)</f>
        <v>0</v>
      </c>
      <c r="H11" s="3"/>
      <c r="I11" s="3">
        <v>9</v>
      </c>
      <c r="J11" s="3">
        <f>COUNTIFS($D$3:$D$40,9,$B$3:$B$40,"x")</f>
        <v>0</v>
      </c>
      <c r="K11" s="16"/>
      <c r="L11" s="16"/>
    </row>
    <row r="12" spans="1:12">
      <c r="A12" s="31" t="s">
        <v>49</v>
      </c>
      <c r="B12" s="40" t="s">
        <v>174</v>
      </c>
      <c r="C12" s="88" t="s">
        <v>39</v>
      </c>
      <c r="D12" s="2"/>
      <c r="E12" s="2" t="str">
        <f t="shared" si="0"/>
        <v>CHT</v>
      </c>
      <c r="F12" s="3" t="s">
        <v>2</v>
      </c>
      <c r="G12" s="3">
        <f>COUNTIF($D$3:$D$40,8)</f>
        <v>0</v>
      </c>
      <c r="H12" s="3"/>
      <c r="I12" s="3">
        <v>8</v>
      </c>
      <c r="J12" s="3">
        <f>COUNTIFS($D$3:$D$40,8,$B$3:$B$40,"x")</f>
        <v>0</v>
      </c>
      <c r="K12" s="16"/>
      <c r="L12" s="16"/>
    </row>
    <row r="13" spans="1:12">
      <c r="A13" s="31" t="s">
        <v>50</v>
      </c>
      <c r="B13" s="40"/>
      <c r="C13" s="88" t="s">
        <v>39</v>
      </c>
      <c r="D13" s="2"/>
      <c r="E13" s="2" t="str">
        <f t="shared" si="0"/>
        <v>CHT</v>
      </c>
      <c r="F13" s="3" t="s">
        <v>3</v>
      </c>
      <c r="G13" s="3">
        <f>COUNTIF($D$3:$D$40,7)</f>
        <v>0</v>
      </c>
      <c r="H13" s="3"/>
      <c r="I13" s="3">
        <v>7</v>
      </c>
      <c r="J13" s="3">
        <f>COUNTIFS($D$3:$D$40,7,$B$3:$B$40,"x")</f>
        <v>0</v>
      </c>
      <c r="K13" s="16"/>
      <c r="L13" s="16"/>
    </row>
    <row r="14" spans="1:12">
      <c r="A14" s="33" t="s">
        <v>51</v>
      </c>
      <c r="B14" s="31"/>
      <c r="C14" s="88" t="s">
        <v>39</v>
      </c>
      <c r="D14" s="2"/>
      <c r="E14" s="2" t="str">
        <f t="shared" si="0"/>
        <v>CHT</v>
      </c>
      <c r="F14" s="3" t="s">
        <v>4</v>
      </c>
      <c r="G14" s="3">
        <f>COUNTIF($D$3:$D$40,6)</f>
        <v>0</v>
      </c>
      <c r="H14" s="3"/>
      <c r="I14" s="3">
        <v>6</v>
      </c>
      <c r="J14" s="3">
        <f>COUNTIFS($D$3:$D$40,6,$B$3:$B$40,"x")</f>
        <v>0</v>
      </c>
      <c r="K14" s="16"/>
      <c r="L14" s="16"/>
    </row>
    <row r="15" spans="1:12">
      <c r="A15" s="31" t="s">
        <v>52</v>
      </c>
      <c r="B15" s="40"/>
      <c r="C15" s="88" t="s">
        <v>39</v>
      </c>
      <c r="D15" s="2"/>
      <c r="E15" s="2" t="str">
        <f t="shared" si="0"/>
        <v>CHT</v>
      </c>
      <c r="F15" s="3" t="s">
        <v>5</v>
      </c>
      <c r="G15" s="3">
        <f>COUNTIF($D$3:$D$40,5)</f>
        <v>0</v>
      </c>
      <c r="H15" s="3"/>
      <c r="I15" s="3">
        <v>5</v>
      </c>
      <c r="J15" s="3">
        <f>COUNTIFS($D$3:$D$40,5,$B$3:$B$40,"x")</f>
        <v>0</v>
      </c>
      <c r="K15" s="16"/>
      <c r="L15" s="16"/>
    </row>
    <row r="16" spans="1:12">
      <c r="A16" s="31" t="s">
        <v>53</v>
      </c>
      <c r="B16" s="40"/>
      <c r="C16" s="88" t="s">
        <v>39</v>
      </c>
      <c r="D16" s="2"/>
      <c r="E16" s="2" t="str">
        <f t="shared" si="0"/>
        <v>CHT</v>
      </c>
      <c r="F16" s="3" t="s">
        <v>6</v>
      </c>
      <c r="G16" s="3">
        <f>COUNTIF($D$3:$D$40,4)</f>
        <v>0</v>
      </c>
      <c r="H16" s="3"/>
      <c r="I16" s="3">
        <v>4</v>
      </c>
      <c r="J16" s="3">
        <f>COUNTIFS($D$3:$D$40,4,$B$3:$B$40,"x")</f>
        <v>0</v>
      </c>
      <c r="K16" s="16"/>
      <c r="L16" s="16"/>
    </row>
    <row r="17" spans="1:12">
      <c r="A17" s="31" t="s">
        <v>54</v>
      </c>
      <c r="B17" s="40" t="s">
        <v>174</v>
      </c>
      <c r="C17" s="88" t="s">
        <v>39</v>
      </c>
      <c r="D17" s="2"/>
      <c r="E17" s="2" t="str">
        <f t="shared" si="0"/>
        <v>CHT</v>
      </c>
      <c r="F17" s="16"/>
      <c r="G17" s="16"/>
      <c r="H17" s="16"/>
      <c r="I17" s="16"/>
      <c r="J17" s="16"/>
      <c r="K17" s="16"/>
      <c r="L17" s="16"/>
    </row>
    <row r="18" spans="1:12">
      <c r="A18" s="31" t="s">
        <v>55</v>
      </c>
      <c r="B18" s="40"/>
      <c r="C18" s="88" t="s">
        <v>39</v>
      </c>
      <c r="D18" s="2"/>
      <c r="E18" s="2" t="str">
        <f t="shared" si="0"/>
        <v>CHT</v>
      </c>
      <c r="F18" s="3" t="s">
        <v>21</v>
      </c>
      <c r="G18" s="16"/>
      <c r="H18" s="16"/>
      <c r="I18" s="16"/>
      <c r="J18" s="16"/>
      <c r="K18" s="16"/>
      <c r="L18" s="16"/>
    </row>
    <row r="19" spans="1:12">
      <c r="A19" s="31" t="s">
        <v>56</v>
      </c>
      <c r="B19" s="40"/>
      <c r="C19" s="88" t="s">
        <v>39</v>
      </c>
      <c r="D19" s="2"/>
      <c r="E19" s="2" t="str">
        <f t="shared" ref="E19:E36" si="1">IF(D19&gt;8,"HTT",IF(D19&gt;4,"HT","CHT"))</f>
        <v>CHT</v>
      </c>
      <c r="F19" s="3">
        <f>COUNTA($A$3:$A$47)</f>
        <v>33</v>
      </c>
      <c r="G19" s="16"/>
      <c r="H19" s="16"/>
      <c r="I19" s="16"/>
      <c r="J19" s="16"/>
      <c r="K19" s="16"/>
      <c r="L19" s="16"/>
    </row>
    <row r="20" spans="1:12">
      <c r="A20" s="31" t="s">
        <v>57</v>
      </c>
      <c r="B20" s="40" t="s">
        <v>174</v>
      </c>
      <c r="C20" s="88" t="s">
        <v>39</v>
      </c>
      <c r="D20" s="2"/>
      <c r="E20" s="2" t="str">
        <f t="shared" si="1"/>
        <v>CHT</v>
      </c>
      <c r="F20" s="16"/>
      <c r="G20" s="91" t="s">
        <v>35</v>
      </c>
      <c r="H20" s="92"/>
      <c r="I20" s="92"/>
      <c r="J20" s="92"/>
      <c r="K20" s="92"/>
      <c r="L20" s="93"/>
    </row>
    <row r="21" spans="1:12">
      <c r="A21" s="31" t="s">
        <v>58</v>
      </c>
      <c r="B21" s="40" t="s">
        <v>174</v>
      </c>
      <c r="C21" s="88" t="s">
        <v>39</v>
      </c>
      <c r="D21" s="2"/>
      <c r="E21" s="2" t="str">
        <f t="shared" si="1"/>
        <v>CHT</v>
      </c>
      <c r="F21" s="16"/>
      <c r="G21" s="3" t="s">
        <v>12</v>
      </c>
      <c r="H21" s="3" t="s">
        <v>15</v>
      </c>
      <c r="I21" s="3" t="s">
        <v>13</v>
      </c>
      <c r="J21" s="3" t="s">
        <v>15</v>
      </c>
      <c r="K21" s="3" t="s">
        <v>14</v>
      </c>
      <c r="L21" s="3" t="s">
        <v>15</v>
      </c>
    </row>
    <row r="22" spans="1:12">
      <c r="A22" s="31" t="s">
        <v>59</v>
      </c>
      <c r="B22" s="40" t="s">
        <v>174</v>
      </c>
      <c r="C22" s="88" t="s">
        <v>39</v>
      </c>
      <c r="D22" s="2"/>
      <c r="E22" s="2" t="str">
        <f t="shared" si="1"/>
        <v>CHT</v>
      </c>
      <c r="F22" s="16"/>
      <c r="G22" s="3">
        <f>COUNTIF($E$3:$E$39,"HTT")</f>
        <v>0</v>
      </c>
      <c r="H22" s="11">
        <f>(G22*100)/F19</f>
        <v>0</v>
      </c>
      <c r="I22" s="3">
        <f>COUNTIF($E$3:$E$39,"HT")</f>
        <v>0</v>
      </c>
      <c r="J22" s="17">
        <f>(I22*100)/F19</f>
        <v>0</v>
      </c>
      <c r="K22" s="3">
        <f>COUNTIF($E$3:$E$36,"CHT")</f>
        <v>33</v>
      </c>
      <c r="L22" s="3">
        <f>(K22*100)/F19</f>
        <v>100</v>
      </c>
    </row>
    <row r="23" spans="1:12">
      <c r="A23" s="31" t="s">
        <v>60</v>
      </c>
      <c r="B23" s="40" t="s">
        <v>174</v>
      </c>
      <c r="C23" s="88" t="s">
        <v>39</v>
      </c>
      <c r="D23" s="2"/>
      <c r="E23" s="2" t="str">
        <f t="shared" si="1"/>
        <v>CHT</v>
      </c>
    </row>
    <row r="24" spans="1:12">
      <c r="A24" s="31" t="s">
        <v>61</v>
      </c>
      <c r="B24" s="40"/>
      <c r="C24" s="88" t="s">
        <v>39</v>
      </c>
      <c r="D24" s="2"/>
      <c r="E24" s="2" t="str">
        <f t="shared" si="1"/>
        <v>CHT</v>
      </c>
    </row>
    <row r="25" spans="1:12">
      <c r="A25" s="31" t="s">
        <v>62</v>
      </c>
      <c r="B25" s="40" t="s">
        <v>174</v>
      </c>
      <c r="C25" s="88" t="s">
        <v>39</v>
      </c>
      <c r="D25" s="2"/>
      <c r="E25" s="2" t="str">
        <f t="shared" si="1"/>
        <v>CHT</v>
      </c>
    </row>
    <row r="26" spans="1:12">
      <c r="A26" s="31" t="s">
        <v>175</v>
      </c>
      <c r="B26" s="40" t="s">
        <v>174</v>
      </c>
      <c r="C26" s="88" t="s">
        <v>39</v>
      </c>
      <c r="D26" s="2"/>
      <c r="E26" s="2" t="str">
        <f t="shared" si="1"/>
        <v>CHT</v>
      </c>
    </row>
    <row r="27" spans="1:12">
      <c r="A27" s="31" t="s">
        <v>63</v>
      </c>
      <c r="B27" s="40" t="s">
        <v>174</v>
      </c>
      <c r="C27" s="88" t="s">
        <v>39</v>
      </c>
      <c r="D27" s="2"/>
      <c r="E27" s="2" t="str">
        <f t="shared" si="1"/>
        <v>CHT</v>
      </c>
    </row>
    <row r="28" spans="1:12">
      <c r="A28" s="31" t="s">
        <v>64</v>
      </c>
      <c r="B28" s="40" t="s">
        <v>174</v>
      </c>
      <c r="C28" s="88" t="s">
        <v>39</v>
      </c>
      <c r="D28" s="2"/>
      <c r="E28" s="2" t="str">
        <f t="shared" si="1"/>
        <v>CHT</v>
      </c>
    </row>
    <row r="29" spans="1:12">
      <c r="A29" s="31" t="s">
        <v>65</v>
      </c>
      <c r="B29" s="40"/>
      <c r="C29" s="88" t="s">
        <v>39</v>
      </c>
      <c r="D29" s="2"/>
      <c r="E29" s="2" t="str">
        <f t="shared" si="1"/>
        <v>CHT</v>
      </c>
    </row>
    <row r="30" spans="1:12">
      <c r="A30" s="31" t="s">
        <v>66</v>
      </c>
      <c r="B30" s="40"/>
      <c r="C30" s="88" t="s">
        <v>39</v>
      </c>
      <c r="D30" s="2"/>
      <c r="E30" s="2" t="str">
        <f t="shared" si="1"/>
        <v>CHT</v>
      </c>
    </row>
    <row r="31" spans="1:12">
      <c r="A31" s="31" t="s">
        <v>67</v>
      </c>
      <c r="B31" s="40" t="s">
        <v>174</v>
      </c>
      <c r="C31" s="88" t="s">
        <v>39</v>
      </c>
      <c r="D31" s="2"/>
      <c r="E31" s="2" t="str">
        <f t="shared" si="1"/>
        <v>CHT</v>
      </c>
    </row>
    <row r="32" spans="1:12">
      <c r="A32" s="35" t="s">
        <v>68</v>
      </c>
      <c r="B32" s="40" t="s">
        <v>174</v>
      </c>
      <c r="C32" s="88" t="s">
        <v>39</v>
      </c>
      <c r="D32" s="36"/>
      <c r="E32" s="2" t="str">
        <f t="shared" si="1"/>
        <v>CHT</v>
      </c>
    </row>
    <row r="33" spans="1:6">
      <c r="A33" s="37" t="s">
        <v>69</v>
      </c>
      <c r="B33" s="40"/>
      <c r="C33" s="88" t="s">
        <v>39</v>
      </c>
      <c r="D33" s="36"/>
      <c r="E33" s="2" t="str">
        <f t="shared" si="1"/>
        <v>CHT</v>
      </c>
    </row>
    <row r="34" spans="1:6">
      <c r="A34" s="37" t="s">
        <v>70</v>
      </c>
      <c r="B34" s="40" t="s">
        <v>174</v>
      </c>
      <c r="C34" s="88" t="s">
        <v>39</v>
      </c>
      <c r="D34" s="36"/>
      <c r="E34" s="2" t="str">
        <f t="shared" si="1"/>
        <v>CHT</v>
      </c>
    </row>
    <row r="35" spans="1:6">
      <c r="A35" s="37" t="s">
        <v>71</v>
      </c>
      <c r="B35" s="40"/>
      <c r="C35" s="88" t="s">
        <v>39</v>
      </c>
      <c r="D35" s="2"/>
      <c r="E35" s="2" t="str">
        <f t="shared" si="1"/>
        <v>CHT</v>
      </c>
    </row>
    <row r="36" spans="1:6">
      <c r="A36" s="37"/>
      <c r="B36" s="40"/>
      <c r="C36" s="88"/>
      <c r="D36" s="2"/>
      <c r="E36" s="2"/>
      <c r="F36" s="19"/>
    </row>
    <row r="37" spans="1:6">
      <c r="A37" s="34"/>
      <c r="B37" s="34"/>
      <c r="C37" s="34"/>
      <c r="D37" s="18"/>
      <c r="E37" s="18"/>
      <c r="F37" s="19"/>
    </row>
    <row r="38" spans="1:6">
      <c r="A38" s="29"/>
      <c r="B38" s="29"/>
      <c r="C38" s="80"/>
      <c r="D38" s="18"/>
      <c r="E38" s="18"/>
      <c r="F38" s="19"/>
    </row>
    <row r="39" spans="1:6">
      <c r="A39" s="29"/>
      <c r="B39" s="29"/>
      <c r="C39" s="80"/>
      <c r="D39" s="18"/>
      <c r="E39" s="18"/>
      <c r="F39" s="19"/>
    </row>
    <row r="40" spans="1:6">
      <c r="A40" s="29"/>
      <c r="B40" s="29"/>
      <c r="C40" s="80"/>
      <c r="D40" s="18"/>
      <c r="E40" s="18"/>
      <c r="F40" s="19"/>
    </row>
    <row r="41" spans="1:6">
      <c r="A41" s="29"/>
      <c r="B41" s="29"/>
      <c r="C41" s="80"/>
      <c r="D41" s="18"/>
      <c r="E41" s="18"/>
      <c r="F41" s="19"/>
    </row>
    <row r="42" spans="1:6">
      <c r="A42" s="29"/>
      <c r="B42" s="29"/>
      <c r="C42" s="80"/>
      <c r="D42" s="18"/>
      <c r="E42" s="18"/>
      <c r="F42" s="19"/>
    </row>
    <row r="43" spans="1:6">
      <c r="A43" s="29"/>
      <c r="B43" s="29"/>
      <c r="C43" s="80"/>
      <c r="D43" s="18"/>
      <c r="E43" s="18"/>
      <c r="F43" s="19"/>
    </row>
    <row r="44" spans="1:6">
      <c r="A44" s="29"/>
      <c r="B44" s="29"/>
      <c r="C44" s="80"/>
      <c r="D44" s="18"/>
      <c r="E44" s="18"/>
      <c r="F44" s="19"/>
    </row>
    <row r="45" spans="1:6">
      <c r="A45" s="18"/>
      <c r="B45" s="18"/>
      <c r="C45" s="18"/>
      <c r="D45" s="18"/>
      <c r="E45" s="18"/>
      <c r="F45" s="19"/>
    </row>
    <row r="46" spans="1:6">
      <c r="A46" s="21"/>
      <c r="B46" s="19"/>
      <c r="C46" s="19"/>
      <c r="D46" s="19"/>
      <c r="E46" s="19"/>
      <c r="F46" s="19"/>
    </row>
    <row r="47" spans="1:6">
      <c r="A47" s="19"/>
      <c r="B47" s="19"/>
      <c r="C47" s="19"/>
      <c r="D47" s="19"/>
      <c r="E47" s="19"/>
      <c r="F47" s="19"/>
    </row>
    <row r="48" spans="1:6">
      <c r="A48" s="19"/>
      <c r="B48" s="28"/>
      <c r="C48" s="78"/>
      <c r="D48" s="95"/>
      <c r="E48" s="95"/>
      <c r="F48" s="28"/>
    </row>
    <row r="49" spans="1:6">
      <c r="A49" s="19"/>
      <c r="B49" s="28"/>
      <c r="C49" s="78"/>
      <c r="D49" s="26"/>
      <c r="E49" s="26"/>
      <c r="F49" s="26"/>
    </row>
    <row r="50" spans="1:6">
      <c r="A50" s="19"/>
      <c r="B50" s="29"/>
      <c r="C50" s="80"/>
      <c r="D50" s="27"/>
      <c r="E50" s="29"/>
      <c r="F50" s="29"/>
    </row>
  </sheetData>
  <mergeCells count="5">
    <mergeCell ref="D48:E48"/>
    <mergeCell ref="A1:E1"/>
    <mergeCell ref="F8:G8"/>
    <mergeCell ref="I8:J8"/>
    <mergeCell ref="G20:L2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U20"/>
  <sheetViews>
    <sheetView workbookViewId="0">
      <selection activeCell="A2" sqref="A2:K2"/>
    </sheetView>
  </sheetViews>
  <sheetFormatPr defaultColWidth="9" defaultRowHeight="12" customHeight="1"/>
  <cols>
    <col min="1" max="1" width="8.42578125" style="45" bestFit="1" customWidth="1"/>
    <col min="2" max="2" width="7.42578125" style="45" bestFit="1" customWidth="1"/>
    <col min="3" max="3" width="7.140625" style="45" bestFit="1" customWidth="1"/>
    <col min="4" max="5" width="7.140625" style="45" customWidth="1"/>
    <col min="6" max="6" width="5.28515625" style="45" bestFit="1" customWidth="1"/>
    <col min="7" max="7" width="6.85546875" style="45" bestFit="1" customWidth="1"/>
    <col min="8" max="8" width="4.5703125" style="45" bestFit="1" customWidth="1"/>
    <col min="9" max="9" width="6.85546875" style="45" bestFit="1" customWidth="1"/>
    <col min="10" max="10" width="4.5703125" style="45" bestFit="1" customWidth="1"/>
    <col min="11" max="11" width="6.85546875" style="45" bestFit="1" customWidth="1"/>
    <col min="12" max="12" width="9" style="45"/>
    <col min="13" max="13" width="9.5703125" style="45" bestFit="1" customWidth="1"/>
    <col min="14" max="14" width="8.140625" style="45" customWidth="1"/>
    <col min="15" max="15" width="7" style="45" bestFit="1" customWidth="1"/>
    <col min="16" max="16" width="8.140625" style="45" customWidth="1"/>
    <col min="17" max="17" width="5.7109375" style="45" bestFit="1" customWidth="1"/>
    <col min="18" max="18" width="5.5703125" style="45" customWidth="1"/>
    <col min="19" max="19" width="3.5703125" style="45" bestFit="1" customWidth="1"/>
    <col min="20" max="20" width="2.5703125" style="45" bestFit="1" customWidth="1"/>
    <col min="21" max="21" width="9" style="45" bestFit="1" customWidth="1"/>
    <col min="22" max="22" width="9.7109375" style="45" bestFit="1" customWidth="1"/>
    <col min="23" max="23" width="6.5703125" style="45" bestFit="1" customWidth="1"/>
    <col min="24" max="24" width="2.5703125" style="45" bestFit="1" customWidth="1"/>
    <col min="25" max="25" width="9" style="45" bestFit="1" customWidth="1"/>
    <col min="26" max="26" width="9.85546875" style="45" bestFit="1" customWidth="1"/>
    <col min="27" max="16384" width="9" style="45"/>
  </cols>
  <sheetData>
    <row r="1" spans="1:125" ht="19.5" customHeight="1">
      <c r="A1" s="105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25" ht="23.25" customHeight="1">
      <c r="A2" s="105" t="s">
        <v>182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25" ht="18.75" customHeight="1">
      <c r="A3" s="105" t="s">
        <v>38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25" ht="12" customHeight="1">
      <c r="A4" s="46" t="s">
        <v>10</v>
      </c>
      <c r="B4" s="46" t="s">
        <v>11</v>
      </c>
      <c r="C4" s="46" t="s">
        <v>20</v>
      </c>
      <c r="D4" s="46" t="s">
        <v>12</v>
      </c>
      <c r="E4" s="46" t="s">
        <v>15</v>
      </c>
      <c r="F4" s="46" t="s">
        <v>13</v>
      </c>
      <c r="G4" s="46" t="s">
        <v>15</v>
      </c>
      <c r="H4" s="46" t="s">
        <v>14</v>
      </c>
      <c r="I4" s="46" t="s">
        <v>15</v>
      </c>
      <c r="K4" s="108" t="s">
        <v>23</v>
      </c>
      <c r="L4" s="109"/>
      <c r="M4" s="47" t="s">
        <v>12</v>
      </c>
      <c r="N4" s="47" t="s">
        <v>15</v>
      </c>
      <c r="O4" s="48" t="s">
        <v>13</v>
      </c>
      <c r="P4" s="48" t="s">
        <v>15</v>
      </c>
      <c r="Q4" s="48" t="s">
        <v>14</v>
      </c>
      <c r="R4" s="49" t="s">
        <v>15</v>
      </c>
    </row>
    <row r="5" spans="1:125" ht="12" customHeight="1">
      <c r="A5" s="110">
        <v>4</v>
      </c>
      <c r="B5" s="49" t="s">
        <v>16</v>
      </c>
      <c r="C5" s="46">
        <f>COUNTA('4a'!$A$3:$A$41)</f>
        <v>34</v>
      </c>
      <c r="D5" s="46">
        <f>COUNTIF('4a'!$E$3:$E$41,"HTT")</f>
        <v>0</v>
      </c>
      <c r="E5" s="46">
        <f t="shared" ref="E5:E8" si="0">(D5*100)/C5</f>
        <v>0</v>
      </c>
      <c r="F5" s="46">
        <f>COUNTIF('4a'!$E$3:$E$41,"HT")</f>
        <v>0</v>
      </c>
      <c r="G5" s="50">
        <f t="shared" ref="G5:G8" si="1">(F5*100)/C5</f>
        <v>0</v>
      </c>
      <c r="H5" s="46">
        <f>COUNTIF('4a'!$E$3:$E$40,"CHT")</f>
        <v>34</v>
      </c>
      <c r="I5" s="51">
        <f t="shared" ref="I5:I9" si="2">(H5*100)/C5</f>
        <v>100</v>
      </c>
      <c r="K5" s="46" t="s">
        <v>16</v>
      </c>
      <c r="L5" s="46">
        <f>COUNTIF('4a'!$B$3:$B$40,"X")</f>
        <v>18</v>
      </c>
      <c r="M5" s="46">
        <f>COUNTIFS('4a'!$E$3:$E$39,"HTT",'4a'!$B$3:$B$39,"x")</f>
        <v>0</v>
      </c>
      <c r="N5" s="51">
        <f t="shared" ref="N5:N9" si="3">(M5*100)/L5</f>
        <v>0</v>
      </c>
      <c r="O5" s="46">
        <f>COUNTIFS('4a'!$E$3:$E$40,"HT",'4a'!$B$3:$B$40,"x")</f>
        <v>0</v>
      </c>
      <c r="P5" s="50">
        <f t="shared" ref="P5:P9" si="4">(O5*100)/L5</f>
        <v>0</v>
      </c>
      <c r="Q5" s="46">
        <f>COUNTIFS('4a'!$E$3:$E$36,"CHT",'4a'!$B$3:$B$36,"x")</f>
        <v>18</v>
      </c>
      <c r="R5" s="51">
        <f t="shared" ref="R5:R9" si="5">(Q5*100)/L5</f>
        <v>100</v>
      </c>
    </row>
    <row r="6" spans="1:125" ht="12" customHeight="1">
      <c r="A6" s="110"/>
      <c r="B6" s="49" t="s">
        <v>17</v>
      </c>
      <c r="C6" s="46">
        <f>COUNTA('4b'!$A$3:$A$39)</f>
        <v>33</v>
      </c>
      <c r="D6" s="46">
        <f>COUNTIF('4b'!$E$3:$E$40,"HTT")</f>
        <v>0</v>
      </c>
      <c r="E6" s="50">
        <f t="shared" si="0"/>
        <v>0</v>
      </c>
      <c r="F6" s="46">
        <f>COUNTIF('4b'!$E$3:$E$39,"HT")</f>
        <v>0</v>
      </c>
      <c r="G6" s="50">
        <f t="shared" si="1"/>
        <v>0</v>
      </c>
      <c r="H6" s="46">
        <f>COUNTIF('4b'!$E$3:$E$39,"CHT")</f>
        <v>33</v>
      </c>
      <c r="I6" s="51">
        <f t="shared" si="2"/>
        <v>100</v>
      </c>
      <c r="K6" s="46" t="s">
        <v>17</v>
      </c>
      <c r="L6" s="46">
        <f>COUNTIF('4b'!$B$3:$B$39,"X")</f>
        <v>17</v>
      </c>
      <c r="M6" s="46">
        <f>COUNTIFS('4b'!$E$3:$E$40,"HTT",'4b'!$B$3:$B$40,"x")</f>
        <v>0</v>
      </c>
      <c r="N6" s="51">
        <f t="shared" si="3"/>
        <v>0</v>
      </c>
      <c r="O6" s="46">
        <f>COUNTIFS('4b'!$E$3:$E$38,"HT",'4b'!$B$3:$B$38,"x")</f>
        <v>0</v>
      </c>
      <c r="P6" s="50">
        <f t="shared" si="4"/>
        <v>0</v>
      </c>
      <c r="Q6" s="46">
        <f>COUNTIFS('4b'!$E$3:$E$35,"CHT",'4b'!$B$3:$B$35,"x")</f>
        <v>17</v>
      </c>
      <c r="R6" s="51">
        <f t="shared" si="5"/>
        <v>100</v>
      </c>
    </row>
    <row r="7" spans="1:125" ht="12" customHeight="1">
      <c r="A7" s="110"/>
      <c r="B7" s="53" t="s">
        <v>18</v>
      </c>
      <c r="C7" s="54">
        <f>COUNTA('4c'!$A$3:$A$40)</f>
        <v>35</v>
      </c>
      <c r="D7" s="46">
        <f>COUNTIF('4c'!$E$3:$E$41,"HTT")</f>
        <v>0</v>
      </c>
      <c r="E7" s="50">
        <f t="shared" si="0"/>
        <v>0</v>
      </c>
      <c r="F7" s="54">
        <f>COUNTIF('4c'!$E$3:$E$40,"HT")</f>
        <v>0</v>
      </c>
      <c r="G7" s="55">
        <f t="shared" si="1"/>
        <v>0</v>
      </c>
      <c r="H7" s="54">
        <f>COUNTIF('4c'!$E$3:$E$40,"CHT")</f>
        <v>35</v>
      </c>
      <c r="I7" s="56">
        <f t="shared" si="2"/>
        <v>100</v>
      </c>
      <c r="K7" s="54" t="s">
        <v>18</v>
      </c>
      <c r="L7" s="54">
        <f>COUNTIF('4c'!$B$3:$B$40,"X")</f>
        <v>17</v>
      </c>
      <c r="M7" s="46">
        <f>COUNTIFS('4c'!$E$3:$E$40,"HTT",'4c'!$B$3:$B$40,"x")</f>
        <v>0</v>
      </c>
      <c r="N7" s="51">
        <f t="shared" si="3"/>
        <v>0</v>
      </c>
      <c r="O7" s="54">
        <f>COUNTIFS('4c'!$E$3:$E$40,"HT",'4c'!$B$3:$B$40,"x")</f>
        <v>0</v>
      </c>
      <c r="P7" s="55">
        <f t="shared" si="4"/>
        <v>0</v>
      </c>
      <c r="Q7" s="54">
        <f>COUNTIFS('4c'!$E$2:$E$36,"CHT",'4c'!$B$2:$B$36,"x")</f>
        <v>16</v>
      </c>
      <c r="R7" s="56">
        <f t="shared" si="5"/>
        <v>94.117647058823536</v>
      </c>
    </row>
    <row r="8" spans="1:125" s="57" customFormat="1" ht="12" customHeight="1">
      <c r="A8" s="46"/>
      <c r="B8" s="49" t="s">
        <v>39</v>
      </c>
      <c r="C8" s="46">
        <f>COUNTA('4D'!$A$3:$A$39)</f>
        <v>33</v>
      </c>
      <c r="D8" s="46">
        <f>COUNTIF('4D'!$E$3:$E$40,"HTT")</f>
        <v>0</v>
      </c>
      <c r="E8" s="46">
        <f t="shared" si="0"/>
        <v>0</v>
      </c>
      <c r="F8" s="46">
        <f>COUNTIF('4D'!$E$3:$E$39,"HT")</f>
        <v>0</v>
      </c>
      <c r="G8" s="50">
        <f t="shared" si="1"/>
        <v>0</v>
      </c>
      <c r="H8" s="46">
        <f>COUNTIF('4D'!$E$3:$E$39,"CHT")</f>
        <v>33</v>
      </c>
      <c r="I8" s="51">
        <f t="shared" si="2"/>
        <v>100</v>
      </c>
      <c r="K8" s="46" t="s">
        <v>39</v>
      </c>
      <c r="L8" s="46">
        <f>COUNTIF('4D'!$B$3:$B$39,"X")</f>
        <v>15</v>
      </c>
      <c r="M8" s="46">
        <f>COUNTIFS('4D'!$E$3:$E$39,"HTT",'4D'!$B$3:$B$39,"x")</f>
        <v>0</v>
      </c>
      <c r="N8" s="51">
        <f t="shared" si="3"/>
        <v>0</v>
      </c>
      <c r="O8" s="46">
        <f>COUNTIFS('4D'!$E$3:$E$39,"HT",'4D'!$B$3:$B$39,"x")</f>
        <v>0</v>
      </c>
      <c r="P8" s="50">
        <f t="shared" si="4"/>
        <v>0</v>
      </c>
      <c r="Q8" s="46">
        <f>COUNTIFS('4D'!$E$2:$E$35,"CHT",'4D'!$B$2:$B$35,"x")</f>
        <v>15</v>
      </c>
      <c r="R8" s="51">
        <f t="shared" si="5"/>
        <v>100</v>
      </c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</row>
    <row r="9" spans="1:125" ht="12" customHeight="1">
      <c r="A9" s="106" t="s">
        <v>19</v>
      </c>
      <c r="B9" s="107"/>
      <c r="C9" s="59">
        <f>SUM(C5:C8)</f>
        <v>135</v>
      </c>
      <c r="D9" s="59">
        <f t="shared" ref="D9" si="6">SUM(D5:D8)</f>
        <v>0</v>
      </c>
      <c r="E9" s="60">
        <f>ROUND((D9*100)/C9,"1")</f>
        <v>0</v>
      </c>
      <c r="F9" s="59">
        <f>SUM(F5:F8)</f>
        <v>0</v>
      </c>
      <c r="G9" s="61">
        <f>(F9*100)/C9</f>
        <v>0</v>
      </c>
      <c r="H9" s="59">
        <f>SUM(H5:H8)</f>
        <v>135</v>
      </c>
      <c r="I9" s="62">
        <f t="shared" si="2"/>
        <v>100</v>
      </c>
      <c r="K9" s="63" t="s">
        <v>24</v>
      </c>
      <c r="L9" s="63">
        <f>SUM(L5:L8)</f>
        <v>67</v>
      </c>
      <c r="M9" s="63">
        <f t="shared" ref="M9" si="7">SUM(M5:M8)</f>
        <v>0</v>
      </c>
      <c r="N9" s="64">
        <f t="shared" si="3"/>
        <v>0</v>
      </c>
      <c r="O9" s="63">
        <f>SUM(O5:O8)</f>
        <v>0</v>
      </c>
      <c r="P9" s="65">
        <f t="shared" si="4"/>
        <v>0</v>
      </c>
      <c r="Q9" s="63">
        <f>SUM(Q5:Q8)</f>
        <v>66</v>
      </c>
      <c r="R9" s="66">
        <f t="shared" si="5"/>
        <v>98.507462686567166</v>
      </c>
    </row>
    <row r="10" spans="1:125" ht="12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O10" s="67"/>
      <c r="P10" s="67"/>
      <c r="Q10" s="67"/>
      <c r="R10" s="67"/>
      <c r="S10" s="67"/>
      <c r="T10" s="67"/>
      <c r="U10" s="67"/>
      <c r="V10" s="67"/>
    </row>
    <row r="11" spans="1:125" ht="12" customHeight="1">
      <c r="A11" s="103" t="s">
        <v>33</v>
      </c>
      <c r="B11" s="104"/>
      <c r="C11" s="104"/>
      <c r="D11" s="104"/>
      <c r="E11" s="104"/>
      <c r="F11" s="104"/>
      <c r="G11" s="104"/>
      <c r="H11" s="68"/>
      <c r="I11" s="69"/>
      <c r="J11" s="67"/>
      <c r="K11" s="111" t="s">
        <v>25</v>
      </c>
      <c r="L11" s="112"/>
      <c r="M11" s="112"/>
      <c r="N11" s="112"/>
      <c r="O11" s="112"/>
      <c r="P11" s="112"/>
      <c r="Q11" s="113"/>
      <c r="S11" s="58"/>
      <c r="T11" s="70"/>
      <c r="U11" s="70"/>
      <c r="V11" s="70"/>
    </row>
    <row r="12" spans="1:125" ht="12" customHeight="1">
      <c r="A12" s="46" t="s">
        <v>21</v>
      </c>
      <c r="B12" s="46" t="s">
        <v>12</v>
      </c>
      <c r="C12" s="46" t="s">
        <v>15</v>
      </c>
      <c r="D12" s="46" t="s">
        <v>13</v>
      </c>
      <c r="E12" s="46" t="s">
        <v>15</v>
      </c>
      <c r="F12" s="46" t="s">
        <v>14</v>
      </c>
      <c r="G12" s="46" t="s">
        <v>15</v>
      </c>
      <c r="J12" s="67"/>
      <c r="K12" s="49" t="s">
        <v>21</v>
      </c>
      <c r="L12" s="49" t="s">
        <v>12</v>
      </c>
      <c r="M12" s="49" t="s">
        <v>15</v>
      </c>
      <c r="N12" s="49" t="s">
        <v>13</v>
      </c>
      <c r="O12" s="49" t="s">
        <v>15</v>
      </c>
      <c r="P12" s="49" t="s">
        <v>14</v>
      </c>
      <c r="Q12" s="49" t="s">
        <v>15</v>
      </c>
      <c r="S12" s="58"/>
      <c r="T12" s="58"/>
      <c r="U12" s="58"/>
      <c r="V12" s="71"/>
    </row>
    <row r="13" spans="1:125" ht="12" customHeight="1">
      <c r="A13" s="52">
        <f>ROUND(C9,"1")</f>
        <v>135</v>
      </c>
      <c r="B13" s="52">
        <f t="shared" ref="B13:G13" si="8">ROUND(D9,"1")</f>
        <v>0</v>
      </c>
      <c r="C13" s="52">
        <f t="shared" si="8"/>
        <v>0</v>
      </c>
      <c r="D13" s="52">
        <f t="shared" si="8"/>
        <v>0</v>
      </c>
      <c r="E13" s="52">
        <f t="shared" si="8"/>
        <v>0</v>
      </c>
      <c r="F13" s="52">
        <f t="shared" si="8"/>
        <v>135</v>
      </c>
      <c r="G13" s="52">
        <f t="shared" si="8"/>
        <v>100</v>
      </c>
      <c r="J13" s="67"/>
      <c r="K13" s="46">
        <f>ROUND(L9,"0")</f>
        <v>67</v>
      </c>
      <c r="L13" s="81">
        <f t="shared" ref="L13:Q13" si="9">ROUND(M9,"0")</f>
        <v>0</v>
      </c>
      <c r="M13" s="81">
        <f t="shared" si="9"/>
        <v>0</v>
      </c>
      <c r="N13" s="81">
        <f t="shared" si="9"/>
        <v>0</v>
      </c>
      <c r="O13" s="81">
        <f t="shared" si="9"/>
        <v>0</v>
      </c>
      <c r="P13" s="81">
        <f t="shared" si="9"/>
        <v>66</v>
      </c>
      <c r="Q13" s="81">
        <f t="shared" si="9"/>
        <v>99</v>
      </c>
      <c r="S13" s="58"/>
      <c r="T13" s="58"/>
      <c r="U13" s="58"/>
      <c r="V13" s="72"/>
    </row>
    <row r="15" spans="1:125" ht="12" customHeight="1">
      <c r="A15" s="73" t="s">
        <v>28</v>
      </c>
      <c r="B15" s="73">
        <v>10</v>
      </c>
      <c r="C15" s="73" t="s">
        <v>36</v>
      </c>
      <c r="D15" s="73">
        <v>9</v>
      </c>
      <c r="E15" s="73" t="s">
        <v>36</v>
      </c>
      <c r="F15" s="73">
        <v>8</v>
      </c>
      <c r="G15" s="73" t="s">
        <v>36</v>
      </c>
      <c r="H15" s="73">
        <v>7</v>
      </c>
      <c r="I15" s="73" t="s">
        <v>36</v>
      </c>
      <c r="J15" s="73">
        <v>6</v>
      </c>
      <c r="K15" s="73" t="s">
        <v>36</v>
      </c>
      <c r="L15" s="73">
        <v>5</v>
      </c>
      <c r="M15" s="73" t="s">
        <v>36</v>
      </c>
      <c r="N15" s="73">
        <v>4</v>
      </c>
      <c r="O15" s="73" t="s">
        <v>36</v>
      </c>
      <c r="P15" s="73">
        <v>3</v>
      </c>
      <c r="Q15" s="73" t="s">
        <v>36</v>
      </c>
      <c r="R15" s="73">
        <v>2</v>
      </c>
      <c r="S15" s="73" t="s">
        <v>36</v>
      </c>
      <c r="T15" s="73">
        <v>1</v>
      </c>
      <c r="U15" s="73" t="s">
        <v>36</v>
      </c>
      <c r="V15" s="82" t="s">
        <v>37</v>
      </c>
      <c r="W15" s="82" t="s">
        <v>26</v>
      </c>
    </row>
    <row r="16" spans="1:125" ht="12" customHeight="1">
      <c r="A16" s="74" t="s">
        <v>30</v>
      </c>
      <c r="B16" s="75">
        <f>'4a'!G10</f>
        <v>0</v>
      </c>
      <c r="C16" s="75">
        <f>'4a'!J10</f>
        <v>0</v>
      </c>
      <c r="D16" s="75">
        <f>'4a'!G11</f>
        <v>0</v>
      </c>
      <c r="E16" s="75">
        <f>'4a'!J11</f>
        <v>0</v>
      </c>
      <c r="F16" s="75">
        <f>'4a'!G12</f>
        <v>0</v>
      </c>
      <c r="G16" s="75">
        <f>'4a'!J12</f>
        <v>0</v>
      </c>
      <c r="H16" s="75">
        <f>'4a'!G13</f>
        <v>0</v>
      </c>
      <c r="I16" s="75">
        <f>'4a'!J13</f>
        <v>0</v>
      </c>
      <c r="J16" s="75">
        <f>'4a'!G14</f>
        <v>0</v>
      </c>
      <c r="K16" s="75">
        <f>'4a'!J14</f>
        <v>0</v>
      </c>
      <c r="L16" s="76">
        <f>'4a'!G15</f>
        <v>0</v>
      </c>
      <c r="M16" s="75">
        <f>'4a'!J15</f>
        <v>0</v>
      </c>
      <c r="N16" s="75">
        <f>'4a'!G16</f>
        <v>0</v>
      </c>
      <c r="O16" s="75">
        <f>'4a'!J16</f>
        <v>0</v>
      </c>
      <c r="P16" s="75">
        <f>'4a'!G17</f>
        <v>0</v>
      </c>
      <c r="Q16" s="75">
        <f>'4a'!J17</f>
        <v>0</v>
      </c>
      <c r="R16" s="75">
        <f>'4a'!G18</f>
        <v>0</v>
      </c>
      <c r="S16" s="75">
        <f>'4a'!J18</f>
        <v>0</v>
      </c>
      <c r="T16" s="75">
        <f>'4a'!G19</f>
        <v>0</v>
      </c>
      <c r="U16" s="75">
        <f>'4a'!J19</f>
        <v>0</v>
      </c>
      <c r="V16" s="57" t="str">
        <f>IF((B16+D16+F16+H16+J16+L16+N16+P16+R16+T16)=C5,"Đúng","Sai")</f>
        <v>Sai</v>
      </c>
      <c r="W16" s="57" t="str">
        <f>IF((C16+E16+G16+I16+K16+M16+O16+Q16+S16+U16)=L5,"Đúng","Sai")</f>
        <v>Sai</v>
      </c>
    </row>
    <row r="17" spans="1:23" ht="12" customHeight="1">
      <c r="A17" s="74" t="s">
        <v>31</v>
      </c>
      <c r="B17" s="75">
        <f>'4b'!G11</f>
        <v>0</v>
      </c>
      <c r="C17" s="75">
        <f>'4b'!J11</f>
        <v>0</v>
      </c>
      <c r="D17" s="75">
        <f>'4b'!G12</f>
        <v>0</v>
      </c>
      <c r="E17" s="75">
        <f>'4b'!J12</f>
        <v>0</v>
      </c>
      <c r="F17" s="75">
        <f>'4b'!G13</f>
        <v>0</v>
      </c>
      <c r="G17" s="75">
        <f>'4b'!J13</f>
        <v>0</v>
      </c>
      <c r="H17" s="75">
        <f>'4b'!G14</f>
        <v>0</v>
      </c>
      <c r="I17" s="75">
        <f>'4b'!J14</f>
        <v>0</v>
      </c>
      <c r="J17" s="75">
        <f>'4b'!G15</f>
        <v>0</v>
      </c>
      <c r="K17" s="75">
        <f>'4b'!J15</f>
        <v>0</v>
      </c>
      <c r="L17" s="76">
        <f>'4b'!G16</f>
        <v>0</v>
      </c>
      <c r="M17" s="75">
        <f>'4b'!J16</f>
        <v>0</v>
      </c>
      <c r="N17" s="75">
        <f>'4b'!G17</f>
        <v>0</v>
      </c>
      <c r="O17" s="75">
        <f>'4b'!J17</f>
        <v>0</v>
      </c>
      <c r="P17" s="75">
        <f>'4b'!G18</f>
        <v>0</v>
      </c>
      <c r="Q17" s="75">
        <f>'4b'!J18</f>
        <v>0</v>
      </c>
      <c r="R17" s="75">
        <f>'4b'!G19</f>
        <v>0</v>
      </c>
      <c r="S17" s="75">
        <f>'4b'!J19</f>
        <v>0</v>
      </c>
      <c r="T17" s="75">
        <f>'4b'!G20</f>
        <v>0</v>
      </c>
      <c r="U17" s="75">
        <f>'4b'!J20</f>
        <v>0</v>
      </c>
      <c r="V17" s="57" t="str">
        <f>IF((B17+D17+F17+H17+J17+L17+N17+P17+R17+T17)=C6,"Đúng","Sai")</f>
        <v>Sai</v>
      </c>
      <c r="W17" s="57" t="str">
        <f>IF((C17+E17+G17+I17+K17+M17+O17+Q17+S17+U17)=L6,"Đúng","Sai")</f>
        <v>Sai</v>
      </c>
    </row>
    <row r="18" spans="1:23" ht="12" customHeight="1">
      <c r="A18" s="74" t="s">
        <v>32</v>
      </c>
      <c r="B18" s="75">
        <f>'4c'!G14</f>
        <v>0</v>
      </c>
      <c r="C18" s="75">
        <f>'4c'!J14</f>
        <v>0</v>
      </c>
      <c r="D18" s="75">
        <f>'4c'!G15</f>
        <v>0</v>
      </c>
      <c r="E18" s="75">
        <f>'4c'!J15</f>
        <v>0</v>
      </c>
      <c r="F18" s="75">
        <f>'4c'!G16</f>
        <v>0</v>
      </c>
      <c r="G18" s="75">
        <f>'4c'!J16</f>
        <v>0</v>
      </c>
      <c r="H18" s="75">
        <f>'4c'!G17</f>
        <v>0</v>
      </c>
      <c r="I18" s="75">
        <f>'4c'!J17</f>
        <v>0</v>
      </c>
      <c r="J18" s="75">
        <f>'4c'!G18</f>
        <v>0</v>
      </c>
      <c r="K18" s="75">
        <f>'4c'!J18</f>
        <v>0</v>
      </c>
      <c r="L18" s="76">
        <f>'4c'!G19</f>
        <v>0</v>
      </c>
      <c r="M18" s="75">
        <f>'4c'!J19</f>
        <v>0</v>
      </c>
      <c r="N18" s="75">
        <f>'4c'!G20</f>
        <v>0</v>
      </c>
      <c r="O18" s="75">
        <f>'4c'!J20</f>
        <v>0</v>
      </c>
      <c r="P18" s="75">
        <f>'4c'!G21</f>
        <v>0</v>
      </c>
      <c r="Q18" s="75">
        <f>'4c'!J21</f>
        <v>0</v>
      </c>
      <c r="R18" s="75">
        <f>'4c'!G22</f>
        <v>0</v>
      </c>
      <c r="S18" s="75">
        <f>'4c'!J22</f>
        <v>0</v>
      </c>
      <c r="T18" s="75">
        <f>'4c'!G23</f>
        <v>0</v>
      </c>
      <c r="U18" s="75">
        <f>'4c'!J23</f>
        <v>0</v>
      </c>
      <c r="V18" s="57" t="str">
        <f>IF((B18+D18+F18+H18+J18+L18+N18+P18+R18+T18)=C7,"Đúng","Sai")</f>
        <v>Sai</v>
      </c>
      <c r="W18" s="57" t="str">
        <f>IF((C18+E18+G18+I18+K18+M18+O18+Q18+S18+U18)=L7,"Đúng","Sai")</f>
        <v>Sai</v>
      </c>
    </row>
    <row r="19" spans="1:23" ht="12" customHeight="1">
      <c r="A19" s="74" t="s">
        <v>39</v>
      </c>
      <c r="B19" s="75">
        <f>'4D'!G10</f>
        <v>0</v>
      </c>
      <c r="C19" s="75">
        <f>'4D'!J10</f>
        <v>0</v>
      </c>
      <c r="D19" s="75">
        <f>'4D'!G11</f>
        <v>0</v>
      </c>
      <c r="E19" s="75">
        <f>'4D'!J11</f>
        <v>0</v>
      </c>
      <c r="F19" s="75">
        <f>'4D'!G12</f>
        <v>0</v>
      </c>
      <c r="G19" s="75">
        <f>'4D'!J12</f>
        <v>0</v>
      </c>
      <c r="H19" s="75">
        <f>'4D'!G13</f>
        <v>0</v>
      </c>
      <c r="I19" s="75">
        <f>'4D'!J13</f>
        <v>0</v>
      </c>
      <c r="J19" s="75">
        <f>'4D'!G14</f>
        <v>0</v>
      </c>
      <c r="K19" s="75">
        <f>'4D'!J14</f>
        <v>0</v>
      </c>
      <c r="L19" s="76">
        <f>'4D'!G15</f>
        <v>0</v>
      </c>
      <c r="M19" s="75">
        <f>'4D'!J15</f>
        <v>0</v>
      </c>
      <c r="N19" s="75">
        <f>'4D'!G16</f>
        <v>0</v>
      </c>
      <c r="O19" s="75">
        <f>'4D'!J16</f>
        <v>0</v>
      </c>
      <c r="P19" s="75">
        <f>'4D'!G17</f>
        <v>0</v>
      </c>
      <c r="Q19" s="77">
        <f>'4D'!J17</f>
        <v>0</v>
      </c>
      <c r="R19" s="75">
        <f>'4D'!G18</f>
        <v>0</v>
      </c>
      <c r="S19" s="75">
        <f>'4D'!J18</f>
        <v>0</v>
      </c>
      <c r="T19" s="75">
        <f>'4D'!G19</f>
        <v>0</v>
      </c>
      <c r="U19" s="77">
        <f>'4D'!J19</f>
        <v>0</v>
      </c>
      <c r="V19" s="57" t="str">
        <f>IF((B19+D19+F19+H19+J19+L19+N19+P19+R19+T19)=C8,"Đúng","Sai")</f>
        <v>Sai</v>
      </c>
      <c r="W19" s="57" t="str">
        <f>IF((C19+E19+G19+I19+K19+M19+O19+Q19+S19+U19)=L8,"Đúng","Sai")</f>
        <v>Sai</v>
      </c>
    </row>
    <row r="20" spans="1:23" ht="12" customHeight="1">
      <c r="A20" s="73" t="s">
        <v>29</v>
      </c>
      <c r="B20" s="73">
        <f>SUM(B16:B19)</f>
        <v>0</v>
      </c>
      <c r="C20" s="73">
        <f t="shared" ref="C20:U20" si="10">SUM(C16:C19)</f>
        <v>0</v>
      </c>
      <c r="D20" s="73">
        <f t="shared" si="10"/>
        <v>0</v>
      </c>
      <c r="E20" s="73">
        <f t="shared" si="10"/>
        <v>0</v>
      </c>
      <c r="F20" s="73">
        <f t="shared" si="10"/>
        <v>0</v>
      </c>
      <c r="G20" s="73">
        <f t="shared" si="10"/>
        <v>0</v>
      </c>
      <c r="H20" s="73">
        <f t="shared" si="10"/>
        <v>0</v>
      </c>
      <c r="I20" s="73">
        <f t="shared" si="10"/>
        <v>0</v>
      </c>
      <c r="J20" s="73">
        <f t="shared" si="10"/>
        <v>0</v>
      </c>
      <c r="K20" s="73">
        <f t="shared" si="10"/>
        <v>0</v>
      </c>
      <c r="L20" s="73">
        <f t="shared" si="10"/>
        <v>0</v>
      </c>
      <c r="M20" s="73">
        <f t="shared" si="10"/>
        <v>0</v>
      </c>
      <c r="N20" s="73">
        <f t="shared" si="10"/>
        <v>0</v>
      </c>
      <c r="O20" s="73">
        <f t="shared" si="10"/>
        <v>0</v>
      </c>
      <c r="P20" s="73">
        <f t="shared" si="10"/>
        <v>0</v>
      </c>
      <c r="Q20" s="73">
        <f t="shared" si="10"/>
        <v>0</v>
      </c>
      <c r="R20" s="73">
        <f t="shared" si="10"/>
        <v>0</v>
      </c>
      <c r="S20" s="73">
        <f t="shared" si="10"/>
        <v>0</v>
      </c>
      <c r="T20" s="73">
        <f t="shared" si="10"/>
        <v>0</v>
      </c>
      <c r="U20" s="73">
        <f t="shared" si="10"/>
        <v>0</v>
      </c>
      <c r="V20" s="57" t="str">
        <f>IF((B20+D20+F20+H20+J20+L20+N20+P20+R20+T20)=C9,"Đúng","Sai")</f>
        <v>Sai</v>
      </c>
      <c r="W20" s="57" t="str">
        <f>IF((C20+E20+G20+I20+K20+M20+O20+Q20+S20+U20)=L9,"Đúng","Sai")</f>
        <v>Sai</v>
      </c>
    </row>
  </sheetData>
  <mergeCells count="8">
    <mergeCell ref="A11:G11"/>
    <mergeCell ref="A1:K1"/>
    <mergeCell ref="A2:K2"/>
    <mergeCell ref="A3:K3"/>
    <mergeCell ref="A9:B9"/>
    <mergeCell ref="K4:L4"/>
    <mergeCell ref="A5:A7"/>
    <mergeCell ref="K11:Q11"/>
  </mergeCells>
  <pageMargins left="0.11811023622047245" right="0.11811023622047245" top="0.19685039370078741" bottom="0.74803149606299213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4a</vt:lpstr>
      <vt:lpstr>4b</vt:lpstr>
      <vt:lpstr>4c</vt:lpstr>
      <vt:lpstr>4D</vt:lpstr>
      <vt:lpstr>thống kê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2017-04-10T07:33:12Z</cp:lastPrinted>
  <dcterms:created xsi:type="dcterms:W3CDTF">2015-12-14T07:06:39Z</dcterms:created>
  <dcterms:modified xsi:type="dcterms:W3CDTF">2017-04-10T08:21:39Z</dcterms:modified>
</cp:coreProperties>
</file>